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tabRatio="926"/>
  </bookViews>
  <sheets>
    <sheet name="封面" sheetId="8" r:id="rId1"/>
    <sheet name="目录" sheetId="9" r:id="rId2"/>
    <sheet name="表一" sheetId="12" r:id="rId3"/>
    <sheet name="表二" sheetId="48" r:id="rId4"/>
    <sheet name="表三" sheetId="18" r:id="rId5"/>
    <sheet name="表四" sheetId="6" r:id="rId6"/>
    <sheet name="表五" sheetId="5" r:id="rId7"/>
    <sheet name="表六 (1)" sheetId="26" r:id="rId8"/>
    <sheet name="表六（2)" sheetId="23" r:id="rId9"/>
    <sheet name="表七 (1)" sheetId="27" r:id="rId10"/>
    <sheet name="表七(2)" sheetId="24" r:id="rId11"/>
    <sheet name="表八" sheetId="53" r:id="rId12"/>
    <sheet name="表九" sheetId="11" r:id="rId13"/>
    <sheet name="表十" sheetId="36" r:id="rId14"/>
    <sheet name="表十一" sheetId="10" r:id="rId15"/>
    <sheet name="表十二" sheetId="49" r:id="rId16"/>
    <sheet name="表十三" sheetId="50" r:id="rId17"/>
    <sheet name="表十四" sheetId="51" r:id="rId18"/>
    <sheet name="表十五" sheetId="52" r:id="rId19"/>
  </sheets>
  <definedNames>
    <definedName name="_xlnm._FilterDatabase" localSheetId="3" hidden="1">表二!$A$5:$H$1251</definedName>
    <definedName name="_xlnm._FilterDatabase" localSheetId="4" hidden="1">表三!$A$6:$L$74</definedName>
    <definedName name="_xlnm._FilterDatabase" localSheetId="5" hidden="1">表四!$A$5:$I$211</definedName>
    <definedName name="_xlnm._FilterDatabase" localSheetId="12" hidden="1">表九!$A$6:$L$264</definedName>
    <definedName name="_xlnm.Print_Titles" localSheetId="12">表九!$2:$6</definedName>
    <definedName name="_xlnm.Print_Titles" localSheetId="7">'表六 (1)'!$A:$A</definedName>
    <definedName name="_xlnm.Print_Titles" localSheetId="8">'表六（2)'!$A:$A</definedName>
    <definedName name="_xlnm.Print_Titles" localSheetId="9">'表七 (1)'!$A:$A</definedName>
    <definedName name="_xlnm.Print_Titles" localSheetId="10">'表七(2)'!$A:$A</definedName>
    <definedName name="_xlnm.Print_Titles" localSheetId="4">表三!$2:$6</definedName>
    <definedName name="_xlnm.Print_Titles" localSheetId="14">表十一!$1:$5</definedName>
    <definedName name="_xlnm.Print_Titles" localSheetId="5">表四!$1:$5</definedName>
    <definedName name="_xlnm.Print_Titles" localSheetId="6">表五!$B:$B,表五!$1:$4</definedName>
    <definedName name="_xlnm.Print_Titles" localSheetId="2">表一!$2:$5</definedName>
    <definedName name="地区名称" localSheetId="1">目录!#REF!</definedName>
    <definedName name="地区名称">封面!$B$2:$B$6</definedName>
    <definedName name="_xlnm.Print_Titles" localSheetId="3">表二!$2:$5</definedName>
  </definedNames>
  <calcPr calcId="144525" concurrentCalc="0"/>
</workbook>
</file>

<file path=xl/sharedStrings.xml><?xml version="1.0" encoding="utf-8"?>
<sst xmlns="http://schemas.openxmlformats.org/spreadsheetml/2006/main" count="2614" uniqueCount="1647">
  <si>
    <t xml:space="preserve"> </t>
  </si>
  <si>
    <t>地区名称</t>
  </si>
  <si>
    <t>北京市</t>
  </si>
  <si>
    <t>2023年地方财政预算表</t>
  </si>
  <si>
    <t>天津市</t>
  </si>
  <si>
    <t>河北省</t>
  </si>
  <si>
    <t>山西省</t>
  </si>
  <si>
    <t>内蒙古自治区</t>
  </si>
  <si>
    <t>目  录</t>
  </si>
  <si>
    <t xml:space="preserve">            表一 2023年一般公共预算收入表</t>
  </si>
  <si>
    <t xml:space="preserve">            表二 2023年一般公共预算支出表</t>
  </si>
  <si>
    <t xml:space="preserve">            表三 2023年一般公共预算收支平衡表</t>
  </si>
  <si>
    <t xml:space="preserve">            表四 2023年一般公共预算支出资金来源表</t>
  </si>
  <si>
    <t xml:space="preserve">            表五 2023年一般公共预算支出经济分类表</t>
  </si>
  <si>
    <t xml:space="preserve">            表六 2023年地市县一般公共预算收支表</t>
  </si>
  <si>
    <t xml:space="preserve">            表七 2023年省对下一般公共预算转移支付预算表</t>
  </si>
  <si>
    <t xml:space="preserve">            表八 2023年一般公共预算支出“三公”经费预算表</t>
  </si>
  <si>
    <t xml:space="preserve">            表九 2023年政府性基金预算收支表</t>
  </si>
  <si>
    <t xml:space="preserve">            表十 2023年政府性基金调入专项收入预算表</t>
  </si>
  <si>
    <t xml:space="preserve">            表十一 2023年政府性基金预算支出资金来源表</t>
  </si>
  <si>
    <t xml:space="preserve">            表十二 2023年国有资本经营预算收支表</t>
  </si>
  <si>
    <t xml:space="preserve">            表十三 2023年国有资本经营预算收入表</t>
  </si>
  <si>
    <t xml:space="preserve">            表十四 2023年国有资本经营预算支出表</t>
  </si>
  <si>
    <t xml:space="preserve">            表十五 2023年国有资本经营预算基础信息表</t>
  </si>
  <si>
    <t>表一</t>
  </si>
  <si>
    <t>2023年一般公共预算收入表</t>
  </si>
  <si>
    <t>单位：万元</t>
  </si>
  <si>
    <t>项目</t>
  </si>
  <si>
    <t>上年预算数</t>
  </si>
  <si>
    <t>上年执行数</t>
  </si>
  <si>
    <t>预算数</t>
  </si>
  <si>
    <t>代码</t>
  </si>
  <si>
    <t>名称</t>
  </si>
  <si>
    <t>金额</t>
  </si>
  <si>
    <t>为上年预算数的%</t>
  </si>
  <si>
    <t>为上年执行数的%</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</si>
  <si>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</si>
  <si>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</si>
  <si>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</si>
  <si>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</si>
  <si>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</si>
  <si>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</si>
  <si>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</si>
  <si>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</si>
  <si>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</si>
  <si>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</si>
  <si>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</si>
  <si>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</si>
  <si>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</si>
  <si>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</si>
  <si>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</si>
  <si>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</si>
  <si>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</si>
  <si>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</si>
  <si>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</si>
  <si>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</si>
  <si>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</si>
  <si>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</si>
  <si>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</si>
  <si>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</si>
  <si>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</si>
  <si>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</si>
  <si>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</si>
  <si>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</si>
  <si>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2023年一般公共预算支出表</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</si>
  <si>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</si>
  <si>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</si>
  <si>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</si>
  <si>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</si>
  <si>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</si>
  <si>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</si>
  <si>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</si>
  <si>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</si>
  <si>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</si>
  <si>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</si>
  <si>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</si>
  <si>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</si>
  <si>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</si>
  <si>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</si>
  <si>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</si>
  <si>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</si>
  <si>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</si>
  <si>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</si>
  <si>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</si>
  <si>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</si>
  <si>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</si>
  <si>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</si>
  <si>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</si>
  <si>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</si>
  <si>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</si>
  <si>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</si>
  <si>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</si>
  <si>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</si>
  <si>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</si>
  <si>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</si>
  <si>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</si>
  <si>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</si>
  <si>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</si>
  <si>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</si>
  <si>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</si>
  <si>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</si>
  <si>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</si>
  <si>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</si>
  <si>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</si>
  <si>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</si>
  <si>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</si>
  <si>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</si>
  <si>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</si>
  <si>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</si>
  <si>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</si>
  <si>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</si>
  <si>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</si>
  <si>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</si>
  <si>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</si>
  <si>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</si>
  <si>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</si>
  <si>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</si>
  <si>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</si>
  <si>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</si>
  <si>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</si>
  <si>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</si>
  <si>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</si>
  <si>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</si>
  <si>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</si>
  <si>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</si>
  <si>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</si>
  <si>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</si>
  <si>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</si>
  <si>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</si>
  <si>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</si>
  <si>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</si>
  <si>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</si>
  <si>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</si>
  <si>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</si>
  <si>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</si>
  <si>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</si>
  <si>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</si>
  <si>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</si>
  <si>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</si>
  <si>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</si>
  <si>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</si>
  <si>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</si>
  <si>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</si>
  <si>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</si>
  <si>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</si>
  <si>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</si>
  <si>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</si>
  <si>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</si>
  <si>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</si>
  <si>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</si>
  <si>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</si>
  <si>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</si>
  <si>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</si>
  <si>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</si>
  <si>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</si>
  <si>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</si>
  <si>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</si>
  <si>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</si>
  <si>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</si>
  <si>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</si>
  <si>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</si>
  <si>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</si>
  <si>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</si>
  <si>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</si>
  <si>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</si>
  <si>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</si>
  <si>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</si>
  <si>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</si>
  <si>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</si>
  <si>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</si>
  <si>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</si>
  <si>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</si>
  <si>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</si>
  <si>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</si>
  <si>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</si>
  <si>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</si>
  <si>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</si>
  <si>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</si>
  <si>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</si>
  <si>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</si>
  <si>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</si>
  <si>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</si>
  <si>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</si>
  <si>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</si>
  <si>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</si>
  <si>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</si>
  <si>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</si>
  <si>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</si>
  <si>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</si>
  <si>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</si>
  <si>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</si>
  <si>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</si>
  <si>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</si>
  <si>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</si>
  <si>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</si>
  <si>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</si>
  <si>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</si>
  <si>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</si>
  <si>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</si>
  <si>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</si>
  <si>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</si>
  <si>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</si>
  <si>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</si>
  <si>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</si>
  <si>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</si>
  <si>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</si>
  <si>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</si>
  <si>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</si>
  <si>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</si>
  <si>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</si>
  <si>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</si>
  <si>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</si>
  <si>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</si>
  <si>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</si>
  <si>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</si>
  <si>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</si>
  <si>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</si>
  <si>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</si>
  <si>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</si>
  <si>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</si>
  <si>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</si>
  <si>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</si>
  <si>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</si>
  <si>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</si>
  <si>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</si>
  <si>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</si>
  <si>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</si>
  <si>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</si>
  <si>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</si>
  <si>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</si>
  <si>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</si>
  <si>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</si>
  <si>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</si>
  <si>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</si>
  <si>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</si>
  <si>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</si>
  <si>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</si>
  <si>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</si>
  <si>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</si>
  <si>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</si>
  <si>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</si>
  <si>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</si>
  <si>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</si>
  <si>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</si>
  <si>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</si>
  <si>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</si>
  <si>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</si>
  <si>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</si>
  <si>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</si>
  <si>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</si>
  <si>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</si>
  <si>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</si>
  <si>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</si>
  <si>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</si>
  <si>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</si>
  <si>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</si>
  <si>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</si>
  <si>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</si>
  <si>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</si>
  <si>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</si>
  <si>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</si>
  <si>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</si>
  <si>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</si>
  <si>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</si>
  <si>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</si>
  <si>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</si>
  <si>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</si>
  <si>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</si>
  <si>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</si>
  <si>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</si>
  <si>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</si>
  <si>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</si>
  <si>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</si>
  <si>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</si>
  <si>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</si>
  <si>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</si>
  <si>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</si>
  <si>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</si>
  <si>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</si>
  <si>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</si>
  <si>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</si>
  <si>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</si>
  <si>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</si>
  <si>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</si>
  <si>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</si>
  <si>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</si>
  <si>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</si>
  <si>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</si>
  <si>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</si>
  <si>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</si>
  <si>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</si>
  <si>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</si>
  <si>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</si>
  <si>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</si>
  <si>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</si>
  <si>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</si>
  <si>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</si>
  <si>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</si>
  <si>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</si>
  <si>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</si>
  <si>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</si>
  <si>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</si>
  <si>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</si>
  <si>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</si>
  <si>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</si>
  <si>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</si>
  <si>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</si>
  <si>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</si>
  <si>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</si>
  <si>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</si>
  <si>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</si>
  <si>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</si>
  <si>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</si>
  <si>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</si>
  <si>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</si>
  <si>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</si>
  <si>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</si>
  <si>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</si>
  <si>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</si>
  <si>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</si>
  <si>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</si>
  <si>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</si>
  <si>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</si>
  <si>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</si>
  <si>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</si>
  <si>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</si>
  <si>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</si>
  <si>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</si>
  <si>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</si>
  <si>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</si>
  <si>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</si>
  <si>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</si>
  <si>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</si>
  <si>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</si>
  <si>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</si>
  <si>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</si>
  <si>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</si>
  <si>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</si>
  <si>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</si>
  <si>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</si>
  <si>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</si>
  <si>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</si>
  <si>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</si>
  <si>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</si>
  <si>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</si>
  <si>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</si>
  <si>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</si>
  <si>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</si>
  <si>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</si>
  <si>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</si>
  <si>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</si>
  <si>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</si>
  <si>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</si>
  <si>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</si>
  <si>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</si>
  <si>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</si>
  <si>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</si>
  <si>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</si>
  <si>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</si>
  <si>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</si>
  <si>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</si>
  <si>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</si>
  <si>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</si>
  <si>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</si>
  <si>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</si>
  <si>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</si>
  <si>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</si>
  <si>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</si>
  <si>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</si>
  <si>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</si>
  <si>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</si>
  <si>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</si>
  <si>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</si>
  <si>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</si>
  <si>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</si>
  <si>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</si>
  <si>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</si>
  <si>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</si>
  <si>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</si>
  <si>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</si>
  <si>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</si>
  <si>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</si>
  <si>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</si>
  <si>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</si>
  <si>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</si>
  <si>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</si>
  <si>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</si>
  <si>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</si>
  <si>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</si>
  <si>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</si>
  <si>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</si>
  <si>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</si>
  <si>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</si>
  <si>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</si>
  <si>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</si>
  <si>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</si>
  <si>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</si>
  <si>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</si>
  <si>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</si>
  <si>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</si>
  <si>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</si>
  <si>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</si>
  <si>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</si>
  <si>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</si>
  <si>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</si>
  <si>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</si>
  <si>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</si>
  <si>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</si>
  <si>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</si>
  <si>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</si>
  <si>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</si>
  <si>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</si>
  <si>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</si>
  <si>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</si>
  <si>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</si>
  <si>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</si>
  <si>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</si>
  <si>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</si>
  <si>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</si>
  <si>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</si>
  <si>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</si>
  <si>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</si>
  <si>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</si>
  <si>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</si>
  <si>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</si>
  <si>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</si>
  <si>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</si>
  <si>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</si>
  <si>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</si>
  <si>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</si>
  <si>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</si>
  <si>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</si>
  <si>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</si>
  <si>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</si>
  <si>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</si>
  <si>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</si>
  <si>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</si>
  <si>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</si>
  <si>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</si>
  <si>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</si>
  <si>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</si>
  <si>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</si>
  <si>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</si>
  <si>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</si>
  <si>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</si>
  <si>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</si>
  <si>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</si>
  <si>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</si>
  <si>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</si>
  <si>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</si>
  <si>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</si>
  <si>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</si>
  <si>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</si>
  <si>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</si>
  <si>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</si>
  <si>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</si>
  <si>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</si>
  <si>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</si>
  <si>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</si>
  <si>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</si>
  <si>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</si>
  <si>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</si>
  <si>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</si>
  <si>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</si>
  <si>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</si>
  <si>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</si>
  <si>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</si>
  <si>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</si>
  <si>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</si>
  <si>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</si>
  <si>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</si>
  <si>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</si>
  <si>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</si>
  <si>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</si>
  <si>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</si>
  <si>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</si>
  <si>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</si>
  <si>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</si>
  <si>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</si>
  <si>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</si>
  <si>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</si>
  <si>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</si>
  <si>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</si>
  <si>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</si>
  <si>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</si>
  <si>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</si>
  <si>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</si>
  <si>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</si>
  <si>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</si>
  <si>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</si>
  <si>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</si>
  <si>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</si>
  <si>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</si>
  <si>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</si>
  <si>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</si>
  <si>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</si>
  <si>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</si>
  <si>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</si>
  <si>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</si>
  <si>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</si>
  <si>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</si>
  <si>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</si>
  <si>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</si>
  <si>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</si>
  <si>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</si>
  <si>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</si>
  <si>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</si>
  <si>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</si>
  <si>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</si>
  <si>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</si>
  <si>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</si>
  <si>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</si>
  <si>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</si>
  <si>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</si>
  <si>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</si>
  <si>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</si>
  <si>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</si>
  <si>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</si>
  <si>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</si>
  <si>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</si>
  <si>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</si>
  <si>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</si>
  <si>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</si>
  <si>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</si>
  <si>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</si>
  <si>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</si>
  <si>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</si>
  <si>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</si>
  <si>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</si>
  <si>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</si>
  <si>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</si>
  <si>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</si>
  <si>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</si>
  <si>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</si>
  <si>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</si>
  <si>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</si>
  <si>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</si>
  <si>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</si>
  <si>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</si>
  <si>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</si>
  <si>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</si>
  <si>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</si>
  <si>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</si>
  <si>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</si>
  <si>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</si>
  <si>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</si>
  <si>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</si>
  <si>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</si>
  <si>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</si>
  <si>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</si>
  <si>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</si>
  <si>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</si>
  <si>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</si>
  <si>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</si>
  <si>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</si>
  <si>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</si>
  <si>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</si>
  <si>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</si>
  <si>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</si>
  <si>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</si>
  <si>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</si>
  <si>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</si>
  <si>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</si>
  <si>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</si>
  <si>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</si>
  <si>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</si>
  <si>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</si>
  <si>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</si>
  <si>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</si>
  <si>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</si>
  <si>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</si>
  <si>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</si>
  <si>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</si>
  <si>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</si>
  <si>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</si>
  <si>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</si>
  <si>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</si>
  <si>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</si>
  <si>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</si>
  <si>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</si>
  <si>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</si>
  <si>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</si>
  <si>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</si>
  <si>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</si>
  <si>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</si>
  <si>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</si>
  <si>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</si>
  <si>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</si>
  <si>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</si>
  <si>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</si>
  <si>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</si>
  <si>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</si>
  <si>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</si>
  <si>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</si>
  <si>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</si>
  <si>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</si>
  <si>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</si>
  <si>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</si>
  <si>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</si>
  <si>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</si>
  <si>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</si>
  <si>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</si>
  <si>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</si>
  <si>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</si>
  <si>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</si>
  <si>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</si>
  <si>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</si>
  <si>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</si>
  <si>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</si>
  <si>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</si>
  <si>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</si>
  <si>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</si>
  <si>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</si>
  <si>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</si>
  <si>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</si>
  <si>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</si>
  <si>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</si>
  <si>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</si>
  <si>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</si>
  <si>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</si>
  <si>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</si>
  <si>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</si>
  <si>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</si>
  <si>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</si>
  <si>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</si>
  <si>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</si>
  <si>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</si>
  <si>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</si>
  <si>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</si>
  <si>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</si>
  <si>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</si>
  <si>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</si>
  <si>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</si>
  <si>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</si>
  <si>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</si>
  <si>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</si>
  <si>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</si>
  <si>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</si>
  <si>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</si>
  <si>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</si>
  <si>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</si>
  <si>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</si>
  <si>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</si>
  <si>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</si>
  <si>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</si>
  <si>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</si>
  <si>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</si>
  <si>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</si>
  <si>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</si>
  <si>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</si>
  <si>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</si>
  <si>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</si>
  <si>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</si>
  <si>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</si>
  <si>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</si>
  <si>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</si>
  <si>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</si>
  <si>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</si>
  <si>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</si>
  <si>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</si>
  <si>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</si>
  <si>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</si>
  <si>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</si>
  <si>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</si>
  <si>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</si>
  <si>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</si>
  <si>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</si>
  <si>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</si>
  <si>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</si>
  <si>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</si>
  <si>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</si>
  <si>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</si>
  <si>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</si>
  <si>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</si>
  <si>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</si>
  <si>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</si>
  <si>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</si>
  <si>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</si>
  <si>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</si>
  <si>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</si>
  <si>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</si>
  <si>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</si>
  <si>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</si>
  <si>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</si>
  <si>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</si>
  <si>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</si>
  <si>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</si>
  <si>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</si>
  <si>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</si>
  <si>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</si>
  <si>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</si>
  <si>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</si>
  <si>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</si>
  <si>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</si>
  <si>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</si>
  <si>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</si>
  <si>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</si>
  <si>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</si>
  <si>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</si>
  <si>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</si>
  <si>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</si>
  <si>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</si>
  <si>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</si>
  <si>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</si>
  <si>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</si>
  <si>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</si>
  <si>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</si>
  <si>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</si>
  <si>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</si>
  <si>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</si>
  <si>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</si>
  <si>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</si>
  <si>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</si>
  <si>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</si>
  <si>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</si>
  <si>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</si>
  <si>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</si>
  <si>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</si>
  <si>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</si>
  <si>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</si>
  <si>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</si>
  <si>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</si>
  <si>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</si>
  <si>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</si>
  <si>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</si>
  <si>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</si>
  <si>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</si>
  <si>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</si>
  <si>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</si>
  <si>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</si>
  <si>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</si>
  <si>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</si>
  <si>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</si>
  <si>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</si>
  <si>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</si>
  <si>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</si>
  <si>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</si>
  <si>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</si>
  <si>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</si>
  <si>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</si>
  <si>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</si>
  <si>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</si>
  <si>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</si>
  <si>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</si>
  <si>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</si>
  <si>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</si>
  <si>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</si>
  <si>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</si>
  <si>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</si>
  <si>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</si>
  <si>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</si>
  <si>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</si>
  <si>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</si>
  <si>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</si>
  <si>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</si>
  <si>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</si>
  <si>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</si>
  <si>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</si>
  <si>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</si>
  <si>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</si>
  <si>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</si>
  <si>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</si>
  <si>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</si>
  <si>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</si>
  <si>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</si>
  <si>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</si>
  <si>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</si>
  <si>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</si>
  <si>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</si>
  <si>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</si>
  <si>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</si>
  <si>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</si>
  <si>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</si>
  <si>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</si>
  <si>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</si>
  <si>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</si>
  <si>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</si>
  <si>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</si>
  <si>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</si>
  <si>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</si>
  <si>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</si>
  <si>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</si>
  <si>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</si>
  <si>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</si>
  <si>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</si>
  <si>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</si>
  <si>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</si>
  <si>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</si>
  <si>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</si>
  <si>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</si>
  <si>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</si>
  <si>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</si>
  <si>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</si>
  <si>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</si>
  <si>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</si>
  <si>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</si>
  <si>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</si>
  <si>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</si>
  <si>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</si>
  <si>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</si>
  <si>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</si>
  <si>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</si>
  <si>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</si>
  <si>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</si>
  <si>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</si>
  <si>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</si>
  <si>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</si>
  <si>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</si>
  <si>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</si>
  <si>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</si>
  <si>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</si>
  <si>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</si>
  <si>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</si>
  <si>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</si>
  <si>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</si>
  <si>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</si>
  <si>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</si>
  <si>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</si>
  <si>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</si>
  <si>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</si>
  <si>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</si>
  <si>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</si>
  <si>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</si>
  <si>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</si>
  <si>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</si>
  <si>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</si>
  <si>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</si>
  <si>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</si>
  <si>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</si>
  <si>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</si>
  <si>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</si>
  <si>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</si>
  <si>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</si>
  <si>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</si>
  <si>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</si>
  <si>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</si>
  <si>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</si>
  <si>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</si>
  <si>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</si>
  <si>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</si>
  <si>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</si>
  <si>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</si>
  <si>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</si>
  <si>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</si>
  <si>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</si>
  <si>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</si>
  <si>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</si>
  <si>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</si>
  <si>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</si>
  <si>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</si>
  <si>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</si>
  <si>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</si>
  <si>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</si>
  <si>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</si>
  <si>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</si>
  <si>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</si>
  <si>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</si>
  <si>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</si>
  <si>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</si>
  <si>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</si>
  <si>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</si>
  <si>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</si>
  <si>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</si>
  <si>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</si>
  <si>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</si>
  <si>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</si>
  <si>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</si>
  <si>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</si>
  <si>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</si>
  <si>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</si>
  <si>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</si>
  <si>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</si>
  <si>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</si>
  <si>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</si>
  <si>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</si>
  <si>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</si>
  <si>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</si>
  <si>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</si>
  <si>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</si>
  <si>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</si>
  <si>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</si>
  <si>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</si>
  <si>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</si>
  <si>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</si>
  <si>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</si>
  <si>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</si>
  <si>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</si>
  <si>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</si>
  <si>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</si>
  <si>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</si>
  <si>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</si>
  <si>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</si>
  <si>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</si>
  <si>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</si>
  <si>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</si>
  <si>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</si>
  <si>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</si>
  <si>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</si>
  <si>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</si>
  <si>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</si>
  <si>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</si>
  <si>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</si>
  <si>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</si>
  <si>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</si>
  <si>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</si>
  <si>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</si>
  <si>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</si>
  <si>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</si>
  <si>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</si>
  <si>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</si>
  <si>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</si>
  <si>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</si>
  <si>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</si>
  <si>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</si>
  <si>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</si>
  <si>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</si>
  <si>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</si>
  <si>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</si>
  <si>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</si>
  <si>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</si>
  <si>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</si>
  <si>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</si>
  <si>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</si>
  <si>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</si>
  <si>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</si>
  <si>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</si>
  <si>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</si>
  <si>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</si>
  <si>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</si>
  <si>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</si>
  <si>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</si>
  <si>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</si>
  <si>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</si>
  <si>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</si>
  <si>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</si>
  <si>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</si>
  <si>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</si>
  <si>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</si>
  <si>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</si>
  <si>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</si>
  <si>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</si>
  <si>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</si>
  <si>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</si>
  <si>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</si>
  <si>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</si>
  <si>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</si>
  <si>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</si>
  <si>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</si>
  <si>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</si>
  <si>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</si>
  <si>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</si>
  <si>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</si>
  <si>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</si>
  <si>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</si>
  <si>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</si>
  <si>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</si>
  <si>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</si>
  <si>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</si>
  <si>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</si>
  <si>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</si>
  <si>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</si>
  <si>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</si>
  <si>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</si>
  <si>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</si>
  <si>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</si>
  <si>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</si>
  <si>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</si>
  <si>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</si>
  <si>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</si>
  <si>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</si>
  <si>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</si>
  <si>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</si>
  <si>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</si>
  <si>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</si>
  <si>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</si>
  <si>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</si>
  <si>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</si>
  <si>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</si>
  <si>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</si>
  <si>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</si>
  <si>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</si>
  <si>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</si>
  <si>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</si>
  <si>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</si>
  <si>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</si>
  <si>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</si>
  <si>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</si>
  <si>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</si>
  <si>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</si>
  <si>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</si>
  <si>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</si>
  <si>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</si>
  <si>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</si>
  <si>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</si>
  <si>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</si>
  <si>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</si>
  <si>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</si>
  <si>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</si>
  <si>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</si>
  <si>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</si>
  <si>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</si>
  <si>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</si>
  <si>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</si>
  <si>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</si>
  <si>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</si>
  <si>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</si>
  <si>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</si>
  <si>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</si>
  <si>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</si>
  <si>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</si>
  <si>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</si>
  <si>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</si>
  <si>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</si>
  <si>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</si>
  <si>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</si>
  <si>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</si>
  <si>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</si>
  <si>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</si>
  <si>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</si>
  <si>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</si>
  <si>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支出合计</t>
  </si>
  <si>
    <t>表三</t>
  </si>
  <si>
    <t>2023年一般公共预算收支平衡表</t>
  </si>
  <si>
    <t>收入</t>
  </si>
  <si>
    <t>支出</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</si>
  <si>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</si>
  <si>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</si>
  <si>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</si>
  <si>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</si>
  <si>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</si>
  <si>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</si>
  <si>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</si>
  <si>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</si>
  <si>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</si>
  <si>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</si>
  <si>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</si>
  <si>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</si>
  <si>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</si>
  <si>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</si>
  <si>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</si>
  <si>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</si>
  <si>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</si>
  <si>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</si>
  <si>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</si>
  <si>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</si>
  <si>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</si>
  <si>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</si>
  <si>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</si>
  <si>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</si>
  <si>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</si>
  <si>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</si>
  <si>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</si>
  <si>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</si>
  <si>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</si>
  <si>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</si>
  <si>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</si>
  <si>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</si>
  <si>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</si>
  <si>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</si>
  <si>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</si>
  <si>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</si>
  <si>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</si>
  <si>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</si>
  <si>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</si>
  <si>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</si>
  <si>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</si>
  <si>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</si>
  <si>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</si>
  <si>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</si>
  <si>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</si>
  <si>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</si>
  <si>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</si>
  <si>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</si>
  <si>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</si>
  <si>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</si>
  <si>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</si>
  <si>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</si>
  <si>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</si>
  <si>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</si>
  <si>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</si>
  <si>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</si>
  <si>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</si>
  <si>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</si>
  <si>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</si>
  <si>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</si>
  <si>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</si>
  <si>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</si>
  <si>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</si>
  <si>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</si>
  <si>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</si>
  <si>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</si>
  <si>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</si>
  <si>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</si>
  <si>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</si>
  <si>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</si>
  <si>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</si>
  <si>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</si>
  <si>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</si>
  <si>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</si>
  <si>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</si>
  <si>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</si>
  <si>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</si>
  <si>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</si>
  <si>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</si>
  <si>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从政府性基金预算调入</t>
  </si>
  <si>
    <t xml:space="preserve">  补助下级支出</t>
  </si>
  <si>
    <t xml:space="preserve">      其中：从抗疫特别国债调入</t>
  </si>
  <si>
    <t xml:space="preserve">  调出资金</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</si>
  <si>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</si>
  <si>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</si>
  <si>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</si>
  <si>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</si>
  <si>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</si>
  <si>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</si>
  <si>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</si>
  <si>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</si>
  <si>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接受其他地区援助收入</t>
  </si>
  <si>
    <t xml:space="preserve">  援助其他地区支出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</si>
  <si>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</si>
  <si>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</si>
  <si>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</si>
  <si>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</si>
  <si>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</si>
  <si>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 xml:space="preserve">  年终结余</t>
  </si>
  <si>
    <t>收入总计</t>
  </si>
  <si>
    <t>支出总计</t>
  </si>
  <si>
    <t>表四</t>
  </si>
  <si>
    <t>2023年一般公共预算支出资金来源表</t>
  </si>
  <si>
    <t>合计</t>
  </si>
  <si>
    <t>财力安排</t>
  </si>
  <si>
    <t>专项转移支付收入安排</t>
  </si>
  <si>
    <t>动用上年结余安排</t>
  </si>
  <si>
    <t>调入资金</t>
  </si>
  <si>
    <t>政府债务资金</t>
  </si>
  <si>
    <t>其他资金</t>
  </si>
  <si>
    <t>公共安全支出</t>
  </si>
  <si>
    <t xml:space="preserve">      年初预留</t>
  </si>
  <si>
    <t xml:space="preserve">      其他支出</t>
  </si>
  <si>
    <t xml:space="preserve">      地方政府一般债务付息支出</t>
  </si>
  <si>
    <t>表五</t>
  </si>
  <si>
    <t>2023年一般公共预算支出经济分类表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</si>
  <si>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</si>
  <si>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</si>
  <si>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</si>
  <si>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</si>
  <si>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</si>
  <si>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</si>
  <si>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</si>
  <si>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</si>
  <si>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</si>
  <si>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</si>
  <si>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</si>
  <si>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</si>
  <si>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</si>
  <si>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</si>
  <si>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</si>
  <si>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一般公共服务支出</t>
  </si>
  <si>
    <t>表六之一</t>
  </si>
  <si>
    <t>2023年地市县一般公共预算收支表</t>
  </si>
  <si>
    <t>地    区</t>
  </si>
  <si>
    <t>收       入</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</si>
  <si>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</si>
  <si>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</si>
  <si>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</si>
  <si>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</si>
  <si>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</si>
  <si>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</si>
  <si>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</si>
  <si>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</si>
  <si>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</si>
  <si>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</si>
  <si>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</si>
  <si>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</si>
  <si>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</si>
  <si>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</si>
  <si>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</si>
  <si>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</si>
  <si>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</si>
  <si>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</si>
  <si>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</si>
  <si>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</si>
  <si>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</si>
  <si>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</si>
  <si>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</si>
  <si>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</si>
  <si>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</si>
  <si>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</si>
  <si>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</si>
  <si>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xx省（区、市）</t>
  </si>
  <si>
    <t>本级</t>
  </si>
  <si>
    <t>地（市）合计</t>
  </si>
  <si>
    <t>xx地（市、州）</t>
  </si>
  <si>
    <t>区县级合计</t>
  </si>
  <si>
    <t>xx区</t>
  </si>
  <si>
    <t>……</t>
  </si>
  <si>
    <t>桃源县</t>
  </si>
  <si>
    <t>表六之二</t>
  </si>
  <si>
    <t>支            出</t>
  </si>
  <si>
    <t>支出
合计</t>
  </si>
  <si>
    <t>公共
安全支出</t>
  </si>
  <si>
    <t>科学
技术支出</t>
  </si>
  <si>
    <t>交通
运输支出</t>
  </si>
  <si>
    <t>其他
支出</t>
  </si>
  <si>
    <t>表七之一</t>
  </si>
  <si>
    <t>2023年省对下一般公共预算转移支付预算表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</si>
  <si>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</si>
  <si>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</si>
  <si>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</si>
  <si>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</si>
  <si>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</si>
  <si>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</si>
  <si>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</si>
  <si>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</si>
  <si>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</si>
  <si>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</si>
  <si>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</si>
  <si>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</si>
  <si>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</si>
  <si>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</si>
  <si>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</si>
  <si>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</si>
  <si>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</si>
  <si>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</si>
  <si>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</si>
  <si>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</si>
  <si>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</si>
  <si>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</si>
  <si>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</si>
  <si>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</si>
  <si>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</si>
  <si>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</si>
  <si>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</si>
  <si>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</si>
  <si>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</si>
  <si>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</si>
  <si>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</si>
  <si>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</si>
  <si>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</si>
  <si>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</si>
  <si>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</si>
  <si>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</si>
  <si>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</si>
  <si>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表七之二</t>
  </si>
  <si>
    <t>地区</t>
  </si>
  <si>
    <t>专项转移支付</t>
  </si>
  <si>
    <t>专项转移支付小计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</si>
  <si>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</si>
  <si>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</si>
  <si>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</si>
  <si>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</si>
  <si>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</si>
  <si>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</si>
  <si>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</si>
  <si>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</si>
  <si>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</si>
  <si>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</si>
  <si>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</si>
  <si>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</si>
  <si>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</si>
  <si>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</si>
  <si>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</si>
  <si>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</si>
  <si>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</si>
  <si>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</si>
  <si>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</si>
  <si>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</si>
  <si>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</si>
  <si>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2023年一般公共预算支出“三公”经费预算表</t>
  </si>
  <si>
    <t>项目名称</t>
  </si>
  <si>
    <t>因公出国（境）费</t>
  </si>
  <si>
    <t>公务用车购置及运行费</t>
  </si>
  <si>
    <t>公务用车购置费</t>
  </si>
  <si>
    <t>公务用车运行费</t>
  </si>
  <si>
    <t>公务接待费</t>
  </si>
  <si>
    <t>表九</t>
  </si>
  <si>
    <t>2023年政府性基金预算收支表</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</si>
  <si>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</si>
  <si>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</si>
  <si>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</si>
  <si>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</si>
  <si>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</si>
  <si>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</si>
  <si>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</si>
  <si>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</si>
  <si>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</si>
  <si>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</si>
  <si>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</si>
  <si>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</si>
  <si>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</si>
  <si>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</si>
  <si>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</si>
  <si>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</si>
  <si>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</si>
  <si>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</si>
  <si>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</si>
  <si>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</si>
  <si>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</si>
  <si>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</si>
  <si>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</si>
  <si>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</si>
  <si>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</si>
  <si>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</si>
  <si>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</si>
  <si>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</si>
  <si>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</si>
  <si>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</si>
  <si>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</si>
  <si>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</si>
  <si>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</si>
  <si>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</si>
  <si>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</si>
  <si>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</si>
  <si>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</si>
  <si>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</si>
  <si>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</si>
  <si>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</si>
  <si>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</si>
  <si>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</si>
  <si>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</si>
  <si>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</si>
  <si>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</si>
  <si>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</si>
  <si>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</si>
  <si>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</si>
  <si>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</si>
  <si>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</si>
  <si>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</si>
  <si>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</si>
  <si>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</si>
  <si>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</si>
  <si>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</si>
  <si>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</si>
  <si>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</si>
  <si>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</si>
  <si>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</si>
  <si>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</si>
  <si>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</si>
  <si>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</si>
  <si>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</si>
  <si>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</si>
  <si>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</si>
  <si>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</si>
  <si>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</si>
  <si>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</si>
  <si>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</si>
  <si>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</si>
  <si>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</si>
  <si>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</si>
  <si>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</si>
  <si>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</si>
  <si>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</si>
  <si>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</si>
  <si>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</si>
  <si>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</si>
  <si>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</si>
  <si>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</si>
  <si>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</si>
  <si>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</si>
  <si>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</si>
  <si>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</si>
  <si>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</si>
  <si>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</si>
  <si>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</si>
  <si>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</si>
  <si>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</si>
  <si>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</si>
  <si>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</si>
  <si>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</si>
  <si>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</si>
  <si>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</si>
  <si>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</si>
  <si>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</si>
  <si>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</si>
  <si>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</si>
  <si>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</si>
  <si>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</si>
  <si>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</si>
  <si>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</si>
  <si>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</si>
  <si>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</si>
  <si>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</si>
  <si>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</si>
  <si>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</si>
  <si>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</si>
  <si>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</si>
  <si>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</si>
  <si>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</si>
  <si>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</si>
  <si>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</si>
  <si>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</si>
  <si>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</si>
  <si>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</si>
  <si>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</si>
  <si>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</si>
  <si>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</si>
  <si>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</si>
  <si>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</si>
  <si>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</si>
  <si>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</si>
  <si>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</si>
  <si>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</si>
  <si>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</si>
  <si>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</si>
  <si>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</si>
  <si>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</si>
  <si>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</si>
  <si>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</si>
  <si>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</si>
  <si>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</si>
  <si>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</si>
  <si>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</si>
  <si>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</si>
  <si>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</si>
  <si>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</si>
  <si>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</si>
  <si>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</si>
  <si>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</si>
  <si>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</si>
  <si>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</si>
  <si>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</si>
  <si>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</si>
  <si>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</si>
  <si>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</si>
  <si>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</si>
  <si>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</si>
  <si>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</si>
  <si>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</si>
  <si>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</si>
  <si>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</si>
  <si>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</si>
  <si>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</si>
  <si>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</si>
  <si>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</si>
  <si>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</si>
  <si>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</si>
  <si>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</si>
  <si>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</si>
  <si>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</si>
  <si>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</si>
  <si>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</si>
  <si>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</si>
  <si>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</si>
  <si>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</si>
  <si>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</si>
  <si>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</si>
  <si>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</si>
  <si>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</si>
  <si>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</si>
  <si>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</si>
  <si>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</si>
  <si>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</si>
  <si>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</si>
  <si>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</si>
  <si>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</si>
  <si>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</si>
  <si>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</si>
  <si>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</si>
  <si>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</si>
  <si>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</si>
  <si>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</si>
  <si>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</si>
  <si>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</si>
  <si>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</si>
  <si>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</si>
  <si>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</si>
  <si>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</si>
  <si>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</si>
  <si>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</si>
  <si>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</si>
  <si>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</si>
  <si>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</si>
  <si>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</si>
  <si>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</si>
  <si>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</si>
  <si>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</si>
  <si>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</si>
  <si>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</si>
  <si>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</si>
  <si>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</si>
  <si>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</si>
  <si>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</si>
  <si>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</si>
  <si>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</si>
  <si>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</si>
  <si>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</si>
  <si>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</si>
  <si>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</si>
  <si>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</si>
  <si>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</si>
  <si>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</si>
  <si>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</si>
  <si>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</si>
  <si>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</si>
  <si>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</si>
  <si>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</si>
  <si>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</si>
  <si>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</si>
  <si>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</si>
  <si>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</si>
  <si>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</si>
  <si>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</si>
  <si>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</si>
  <si>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</si>
  <si>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</si>
  <si>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</si>
  <si>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</si>
  <si>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</si>
  <si>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</si>
  <si>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政府性基金补助收入</t>
  </si>
  <si>
    <t xml:space="preserve">  政府性基金补助支出</t>
  </si>
  <si>
    <t xml:space="preserve">  政府性基金上解收入</t>
  </si>
  <si>
    <t xml:space="preserve">  政府性基金上解支出</t>
  </si>
  <si>
    <t xml:space="preserve">  年终结余（转）</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</si>
  <si>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</si>
  <si>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</si>
  <si>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</si>
  <si>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</si>
  <si>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</si>
  <si>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表十</t>
  </si>
  <si>
    <t>2023年政府性基金调入专项收入预算表</t>
  </si>
  <si>
    <t>表十一</t>
  </si>
  <si>
    <t>2023年政府性基金预算支出资金来源表</t>
  </si>
  <si>
    <t>当年预算收入安排</t>
  </si>
  <si>
    <t>转移支付收入安排</t>
  </si>
  <si>
    <t>上年结余</t>
  </si>
  <si>
    <t xml:space="preserve">    污水处理费安排的支出</t>
  </si>
  <si>
    <t xml:space="preserve">    大中型水库库区基金对应专项债务收入安排的支出</t>
  </si>
  <si>
    <t xml:space="preserve">    国家重大水利工程建设基金对应专项债务收入安排的支出</t>
  </si>
  <si>
    <t xml:space="preserve">表十二 </t>
  </si>
  <si>
    <t>2023年国有资本经营预算收支表</t>
  </si>
  <si>
    <t>收          入</t>
  </si>
  <si>
    <t>支          出</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</si>
  <si>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</si>
  <si>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</si>
  <si>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</si>
  <si>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</si>
  <si>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</si>
  <si>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</si>
  <si>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</si>
  <si>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</si>
  <si>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</si>
  <si>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</si>
  <si>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</si>
  <si>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</si>
  <si>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</si>
  <si>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</si>
  <si>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</si>
  <si>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</si>
  <si>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</si>
  <si>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</si>
  <si>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</si>
  <si>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</si>
  <si>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</si>
  <si>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</si>
  <si>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</si>
  <si>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</si>
  <si>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</si>
  <si>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</si>
  <si>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</si>
  <si>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</si>
  <si>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</si>
  <si>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</si>
  <si>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</si>
  <si>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</si>
  <si>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</si>
  <si>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</si>
  <si>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</si>
  <si>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</si>
  <si>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</si>
  <si>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</si>
  <si>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</si>
  <si>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</si>
  <si>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</si>
  <si>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</si>
  <si>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</si>
  <si>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</si>
  <si>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</si>
  <si>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</si>
  <si>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注：以上项目以2023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</si>
  <si>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表十三</t>
  </si>
  <si>
    <t>2023年国有资本经营预算收入表</t>
  </si>
  <si>
    <t>科目编码</t>
  </si>
  <si>
    <t>科目名称/企业</t>
  </si>
  <si>
    <t>2022年执行数</t>
  </si>
  <si>
    <t>2023年预算数</t>
  </si>
  <si>
    <t>预算数为执行数的%</t>
  </si>
  <si>
    <t>1030601</t>
  </si>
  <si>
    <t/>
  </si>
  <si>
    <t>1030602</t>
  </si>
  <si>
    <t>1030603</t>
  </si>
  <si>
    <t>1030604</t>
  </si>
  <si>
    <t>1030698</t>
  </si>
  <si>
    <t>表十四</t>
  </si>
  <si>
    <t>2023年国有资本经营预算支出表</t>
  </si>
  <si>
    <t>科目名称</t>
  </si>
  <si>
    <t>资本性支出</t>
  </si>
  <si>
    <t xml:space="preserve">费用性支出 </t>
  </si>
  <si>
    <t xml:space="preserve">一、国有资本经营预算支出 </t>
  </si>
  <si>
    <t>2230199</t>
  </si>
  <si>
    <t>其他解决历史遗留问题及改革成本支出</t>
  </si>
  <si>
    <t>2230299</t>
  </si>
  <si>
    <t>其他国有企业资本金注入</t>
  </si>
  <si>
    <t>2239999</t>
  </si>
  <si>
    <t>其他国有资本经营预算支出</t>
  </si>
  <si>
    <t>注：以上科目以2022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</si>
  <si>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表十五</t>
  </si>
  <si>
    <t>2023年国有资本经营预算基础信息表</t>
  </si>
  <si>
    <t>项   目</t>
  </si>
  <si>
    <t>一、实施范围</t>
  </si>
  <si>
    <t>预算单位户数</t>
  </si>
  <si>
    <t>国有及国有控、参股企业户数（法人企业）</t>
  </si>
  <si>
    <t xml:space="preserve">    其中：纳入预算实施范围企业户数（法人企业）</t>
  </si>
  <si>
    <t>是否包括金融企业</t>
  </si>
  <si>
    <t>是</t>
  </si>
  <si>
    <t>是否包括文化企业</t>
  </si>
  <si>
    <t>否</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</si>
  <si>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</si>
  <si>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</si>
  <si>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</si>
  <si>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</si>
  <si>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</si>
  <si>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</si>
  <si>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</si>
  <si>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</si>
  <si>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</si>
  <si>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</si>
  <si>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</si>
  <si>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21</t>
  </si>
  <si>
    <t>22</t>
  </si>
  <si>
    <t>23</t>
  </si>
  <si>
    <t>三、国有资本收益情况</t>
  </si>
  <si>
    <t>24</t>
  </si>
  <si>
    <t>比例类型（单一比例/分类比例）</t>
  </si>
  <si>
    <t>25</t>
  </si>
  <si>
    <t>单一比例</t>
  </si>
  <si>
    <t>比例数值</t>
  </si>
  <si>
    <t>26</t>
  </si>
  <si>
    <t>5%</t>
  </si>
  <si>
    <t>四、编报情况</t>
  </si>
  <si>
    <t>27</t>
  </si>
  <si>
    <t>上报级次（人大/政府）</t>
  </si>
  <si>
    <t>28</t>
  </si>
  <si>
    <t>人大</t>
  </si>
  <si>
    <t>上报起始年</t>
  </si>
  <si>
    <t>29</t>
  </si>
  <si>
    <t>2023</t>
  </si>
  <si>
    <t>注：以上项目以2023年政府收支分类科目为准。</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</si>
</sst>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 "/>
    <numFmt numFmtId="179" formatCode="0.0_ "/>
    <numFmt numFmtId="180" formatCode="0.00_ "/>
  </numFmts>
  <fonts count="47">
    <font>
      <sz val="12"/>
      <name val="宋体"/>
      <charset val="134"/>
    </font>
    <font>
      <b/>
      <sz val="16"/>
      <name val="黑体"/>
      <charset val="0"/>
    </font>
    <font>
      <sz val="11"/>
      <name val="宋体"/>
      <charset val="0"/>
      <scheme val="minor"/>
    </font>
    <font>
      <sz val="12"/>
      <name val="黑体"/>
      <charset val="0"/>
    </font>
    <font>
      <b/>
      <sz val="18"/>
      <name val="黑体"/>
      <charset val="134"/>
    </font>
    <font>
      <sz val="11"/>
      <name val="宋体"/>
      <charset val="134"/>
      <scheme val="minor"/>
    </font>
    <font>
      <sz val="11"/>
      <color indexed="8"/>
      <name val="宋体"/>
      <charset val="134"/>
      <scheme val="minor"/>
    </font>
    <font>
      <b/>
      <sz val="18"/>
      <name val="黑体"/>
      <charset val="0"/>
    </font>
    <font>
      <b/>
      <sz val="14"/>
      <name val="黑体"/>
      <charset val="134"/>
    </font>
    <font>
      <b/>
      <sz val="14"/>
      <name val="黑体"/>
      <charset val="0"/>
    </font>
    <font>
      <sz val="12"/>
      <name val="黑体"/>
      <charset val="134"/>
    </font>
    <font>
      <b/>
      <sz val="16"/>
      <name val="黑体"/>
      <charset val="134"/>
    </font>
    <font>
      <b/>
      <sz val="11"/>
      <name val="宋体"/>
      <charset val="134"/>
      <scheme val="minor"/>
    </font>
    <font>
      <b/>
      <sz val="11"/>
      <name val="宋体"/>
      <charset val="134"/>
    </font>
    <font>
      <sz val="11"/>
      <name val="宋体"/>
      <charset val="134"/>
    </font>
    <font>
      <b/>
      <sz val="11"/>
      <color indexed="8"/>
      <name val="宋体"/>
      <charset val="134"/>
    </font>
    <font>
      <sz val="11"/>
      <color rgb="FFFF0000"/>
      <name val="宋体"/>
      <charset val="134"/>
      <scheme val="minor"/>
    </font>
    <font>
      <sz val="11"/>
      <color theme="1"/>
      <name val="宋体"/>
      <charset val="134"/>
      <scheme val="minor"/>
    </font>
    <font>
      <sz val="10"/>
      <name val="宋体"/>
      <charset val="134"/>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name val="Arial"/>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17"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3"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17"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8" borderId="14"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29" fillId="10" borderId="0" applyNumberFormat="0" applyBorder="0" applyAlignment="0" applyProtection="0">
      <alignment vertical="center"/>
    </xf>
    <xf numFmtId="0" fontId="32" fillId="0" borderId="16" applyNumberFormat="0" applyFill="0" applyAlignment="0" applyProtection="0">
      <alignment vertical="center"/>
    </xf>
    <xf numFmtId="0" fontId="29" fillId="11" borderId="0" applyNumberFormat="0" applyBorder="0" applyAlignment="0" applyProtection="0">
      <alignment vertical="center"/>
    </xf>
    <xf numFmtId="0" fontId="38" fillId="12" borderId="17" applyNumberFormat="0" applyAlignment="0" applyProtection="0">
      <alignment vertical="center"/>
    </xf>
    <xf numFmtId="0" fontId="39" fillId="12" borderId="13" applyNumberFormat="0" applyAlignment="0" applyProtection="0">
      <alignment vertical="center"/>
    </xf>
    <xf numFmtId="0" fontId="40" fillId="13" borderId="18"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0" fillId="0" borderId="0"/>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0" fillId="0" borderId="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45" fillId="0" borderId="0"/>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46" fillId="0" borderId="0"/>
  </cellStyleXfs>
  <cellXfs count="297">
    <xf numFmtId="0" fontId="0" fillId="0" borderId="0" xfId="0"/>
    <xf numFmtId="0" fontId="1" fillId="2" borderId="0" xfId="0" applyFont="1" applyFill="1" applyBorder="1" applyAlignment="1"/>
    <xf numFmtId="0" fontId="2" fillId="2" borderId="0" xfId="0" applyFont="1" applyFill="1" applyBorder="1" applyAlignment="1"/>
    <xf numFmtId="0" fontId="3" fillId="2" borderId="0" xfId="0" applyFont="1" applyFill="1" applyBorder="1" applyAlignment="1"/>
    <xf numFmtId="0" fontId="4" fillId="2" borderId="0" xfId="46" applyFont="1" applyFill="1" applyAlignment="1">
      <alignment horizontal="center" vertical="center"/>
    </xf>
    <xf numFmtId="0" fontId="5" fillId="2" borderId="0" xfId="0" applyFont="1" applyFill="1" applyBorder="1" applyAlignment="1">
      <alignment horizontal="right" vertical="center"/>
    </xf>
    <xf numFmtId="0" fontId="2" fillId="2" borderId="0" xfId="0" applyFont="1" applyFill="1" applyBorder="1" applyAlignment="1">
      <alignment horizontal="right"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left" vertical="center"/>
    </xf>
    <xf numFmtId="176"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177" fontId="6" fillId="2" borderId="1" xfId="0" applyNumberFormat="1" applyFont="1" applyFill="1" applyBorder="1" applyAlignment="1">
      <alignment horizontal="right" vertical="center"/>
    </xf>
    <xf numFmtId="0" fontId="4"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justify" vertical="center"/>
    </xf>
    <xf numFmtId="10" fontId="6" fillId="2" borderId="1" xfId="0" applyNumberFormat="1" applyFont="1" applyFill="1" applyBorder="1" applyAlignment="1">
      <alignment horizontal="right"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2" fillId="2" borderId="0" xfId="0" applyFont="1" applyFill="1" applyBorder="1" applyAlignment="1">
      <alignment wrapText="1"/>
    </xf>
    <xf numFmtId="0" fontId="10" fillId="2" borderId="0" xfId="0" applyFont="1" applyFill="1" applyBorder="1" applyAlignment="1"/>
    <xf numFmtId="0" fontId="4" fillId="2" borderId="0" xfId="0" applyFont="1" applyFill="1" applyAlignment="1">
      <alignment horizontal="center" vertical="center"/>
    </xf>
    <xf numFmtId="0" fontId="6" fillId="2" borderId="1" xfId="0" applyFont="1" applyFill="1" applyBorder="1" applyAlignment="1">
      <alignment vertical="center" wrapText="1"/>
    </xf>
    <xf numFmtId="177" fontId="6" fillId="0" borderId="1" xfId="0" applyNumberFormat="1" applyFont="1" applyFill="1" applyBorder="1" applyAlignment="1">
      <alignment horizontal="right" vertical="center"/>
    </xf>
    <xf numFmtId="0" fontId="6" fillId="2" borderId="1" xfId="0" applyFont="1" applyFill="1" applyBorder="1" applyAlignment="1">
      <alignment horizontal="left" vertical="center" wrapText="1"/>
    </xf>
    <xf numFmtId="0" fontId="5"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5" fillId="2" borderId="0" xfId="0" applyFont="1" applyFill="1" applyAlignment="1">
      <alignment vertical="center" wrapText="1"/>
    </xf>
    <xf numFmtId="0" fontId="10"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right" vertical="center" wrapText="1"/>
    </xf>
    <xf numFmtId="0" fontId="12"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12" fillId="2" borderId="5" xfId="0" applyFont="1" applyFill="1" applyBorder="1" applyAlignment="1">
      <alignment horizontal="center" vertical="center" wrapText="1"/>
    </xf>
    <xf numFmtId="3" fontId="5" fillId="2" borderId="1" xfId="0" applyNumberFormat="1" applyFont="1" applyFill="1" applyBorder="1" applyAlignment="1" applyProtection="1">
      <alignment vertical="center"/>
    </xf>
    <xf numFmtId="0" fontId="5" fillId="2" borderId="1" xfId="0" applyFont="1" applyFill="1" applyBorder="1" applyAlignment="1">
      <alignment vertical="center" wrapText="1"/>
    </xf>
    <xf numFmtId="3" fontId="5" fillId="2" borderId="1" xfId="0" applyNumberFormat="1" applyFont="1" applyFill="1" applyBorder="1" applyAlignment="1" applyProtection="1">
      <alignment horizontal="left" vertical="center"/>
    </xf>
    <xf numFmtId="0" fontId="5" fillId="2" borderId="1" xfId="0" applyFont="1" applyFill="1" applyBorder="1" applyAlignment="1">
      <alignment horizontal="left" vertical="center"/>
    </xf>
    <xf numFmtId="0" fontId="5" fillId="2" borderId="1" xfId="55" applyFont="1" applyFill="1" applyBorder="1" applyAlignment="1">
      <alignment vertical="center" wrapText="1"/>
    </xf>
    <xf numFmtId="0" fontId="5" fillId="2" borderId="1" xfId="0" applyFont="1" applyFill="1" applyBorder="1" applyAlignment="1">
      <alignment vertical="center"/>
    </xf>
    <xf numFmtId="0" fontId="12" fillId="2" borderId="1" xfId="0" applyFont="1" applyFill="1" applyBorder="1" applyAlignment="1">
      <alignment horizontal="distributed" vertical="center"/>
    </xf>
    <xf numFmtId="0" fontId="5" fillId="2" borderId="0" xfId="0" applyFont="1" applyFill="1"/>
    <xf numFmtId="0" fontId="11" fillId="2" borderId="0" xfId="0" applyFont="1" applyFill="1"/>
    <xf numFmtId="0" fontId="5" fillId="2" borderId="0" xfId="0" applyFont="1" applyFill="1" applyAlignment="1">
      <alignment wrapText="1"/>
    </xf>
    <xf numFmtId="0" fontId="5" fillId="2" borderId="0" xfId="0" applyFont="1" applyFill="1" applyBorder="1"/>
    <xf numFmtId="0" fontId="10" fillId="2" borderId="0" xfId="0" applyFont="1" applyFill="1"/>
    <xf numFmtId="0" fontId="11" fillId="2" borderId="0" xfId="0" applyFont="1" applyFill="1" applyBorder="1"/>
    <xf numFmtId="0" fontId="5" fillId="2" borderId="0" xfId="0" applyFont="1" applyFill="1" applyBorder="1" applyAlignment="1">
      <alignment wrapText="1"/>
    </xf>
    <xf numFmtId="0" fontId="5" fillId="2" borderId="0" xfId="0" applyFont="1" applyFill="1" applyBorder="1" applyAlignment="1">
      <alignment horizontal="right" wrapText="1"/>
    </xf>
    <xf numFmtId="0" fontId="12" fillId="2" borderId="1" xfId="0" applyFont="1" applyFill="1" applyBorder="1" applyAlignment="1">
      <alignment horizontal="center" vertical="center" wrapText="1"/>
    </xf>
    <xf numFmtId="0" fontId="13" fillId="2" borderId="1" xfId="55" applyFont="1" applyFill="1" applyBorder="1" applyAlignment="1">
      <alignment horizontal="center" vertical="center" wrapText="1"/>
    </xf>
    <xf numFmtId="178" fontId="5" fillId="2" borderId="1" xfId="0" applyNumberFormat="1" applyFont="1" applyFill="1" applyBorder="1" applyAlignment="1">
      <alignment wrapText="1"/>
    </xf>
    <xf numFmtId="178" fontId="5" fillId="2" borderId="1" xfId="0" applyNumberFormat="1" applyFont="1" applyFill="1" applyBorder="1" applyAlignment="1">
      <alignment vertical="center" wrapText="1"/>
    </xf>
    <xf numFmtId="178" fontId="5" fillId="2" borderId="1" xfId="50" applyNumberFormat="1" applyFont="1" applyFill="1" applyBorder="1" applyAlignment="1" applyProtection="1">
      <alignment horizontal="distributed" vertical="center" wrapText="1"/>
    </xf>
    <xf numFmtId="0" fontId="5" fillId="0" borderId="0" xfId="0" applyFont="1" applyFill="1" applyAlignment="1">
      <alignment vertical="center"/>
    </xf>
    <xf numFmtId="0" fontId="11" fillId="0" borderId="0" xfId="0" applyFont="1" applyFill="1" applyAlignment="1">
      <alignment vertical="center"/>
    </xf>
    <xf numFmtId="0" fontId="5" fillId="0" borderId="0" xfId="0" applyFont="1" applyFill="1" applyAlignment="1">
      <alignment vertical="center" wrapText="1"/>
    </xf>
    <xf numFmtId="0" fontId="12" fillId="0" borderId="0" xfId="0" applyFont="1" applyFill="1" applyAlignment="1">
      <alignment vertical="center"/>
    </xf>
    <xf numFmtId="0" fontId="10" fillId="0" borderId="0" xfId="0" applyFont="1" applyFill="1" applyAlignment="1">
      <alignment vertical="center"/>
    </xf>
    <xf numFmtId="0" fontId="10" fillId="0" borderId="0" xfId="0" applyFont="1" applyFill="1"/>
    <xf numFmtId="0" fontId="4" fillId="0" borderId="0" xfId="0" applyFont="1" applyFill="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55" applyFont="1" applyFill="1" applyBorder="1" applyAlignment="1">
      <alignment horizontal="center" vertical="center" wrapText="1"/>
    </xf>
    <xf numFmtId="3" fontId="5" fillId="0" borderId="1" xfId="0" applyNumberFormat="1" applyFont="1" applyFill="1" applyBorder="1" applyAlignment="1" applyProtection="1">
      <alignment vertical="center"/>
    </xf>
    <xf numFmtId="0" fontId="5" fillId="0" borderId="1" xfId="0" applyFont="1" applyFill="1" applyBorder="1" applyAlignment="1">
      <alignment vertical="center"/>
    </xf>
    <xf numFmtId="3" fontId="5" fillId="0" borderId="1" xfId="0" applyNumberFormat="1" applyFont="1" applyFill="1" applyBorder="1" applyAlignment="1" applyProtection="1">
      <alignment horizontal="left" vertical="center"/>
    </xf>
    <xf numFmtId="10" fontId="5" fillId="0" borderId="1" xfId="0" applyNumberFormat="1" applyFont="1" applyFill="1" applyBorder="1" applyAlignment="1">
      <alignment vertical="center"/>
    </xf>
    <xf numFmtId="0" fontId="5" fillId="0" borderId="1" xfId="55" applyFont="1" applyFill="1" applyBorder="1" applyAlignment="1">
      <alignment vertical="center" wrapText="1"/>
    </xf>
    <xf numFmtId="0" fontId="5" fillId="0" borderId="1" xfId="0" applyFont="1" applyFill="1" applyBorder="1" applyAlignment="1">
      <alignment horizontal="left" vertical="center"/>
    </xf>
    <xf numFmtId="0" fontId="12" fillId="0" borderId="1" xfId="0" applyFont="1" applyFill="1" applyBorder="1" applyAlignment="1">
      <alignment vertical="center"/>
    </xf>
    <xf numFmtId="0" fontId="5" fillId="0" borderId="1" xfId="0" applyFont="1" applyFill="1" applyBorder="1" applyAlignment="1">
      <alignment horizontal="left" vertical="center" indent="3"/>
    </xf>
    <xf numFmtId="0" fontId="5" fillId="0" borderId="0" xfId="0" applyFont="1" applyFill="1" applyAlignment="1">
      <alignment horizontal="right" vertical="center"/>
    </xf>
    <xf numFmtId="10" fontId="5" fillId="0" borderId="1" xfId="0" applyNumberFormat="1" applyFont="1" applyFill="1" applyBorder="1" applyAlignment="1" applyProtection="1">
      <alignment vertical="center"/>
    </xf>
    <xf numFmtId="0" fontId="12" fillId="0" borderId="1" xfId="0" applyFont="1" applyFill="1" applyBorder="1" applyAlignment="1">
      <alignment horizontal="distributed" vertical="center"/>
    </xf>
    <xf numFmtId="10" fontId="12" fillId="0" borderId="1" xfId="0" applyNumberFormat="1" applyFont="1" applyFill="1" applyBorder="1" applyAlignment="1">
      <alignment horizontal="distributed" vertical="center"/>
    </xf>
    <xf numFmtId="10" fontId="5" fillId="0" borderId="1" xfId="0" applyNumberFormat="1" applyFont="1" applyFill="1" applyBorder="1" applyAlignment="1">
      <alignment horizontal="distributed" vertical="center"/>
    </xf>
    <xf numFmtId="1" fontId="5" fillId="0" borderId="1" xfId="0" applyNumberFormat="1" applyFont="1" applyFill="1" applyBorder="1" applyAlignment="1" applyProtection="1">
      <alignment vertical="center"/>
      <protection locked="0"/>
    </xf>
    <xf numFmtId="10" fontId="5" fillId="0" borderId="1" xfId="0" applyNumberFormat="1" applyFont="1" applyFill="1" applyBorder="1" applyAlignment="1" applyProtection="1">
      <alignment vertical="center"/>
      <protection locked="0"/>
    </xf>
    <xf numFmtId="10" fontId="12" fillId="0" borderId="1" xfId="0" applyNumberFormat="1" applyFont="1" applyFill="1" applyBorder="1" applyAlignment="1">
      <alignment vertical="center"/>
    </xf>
    <xf numFmtId="0" fontId="0" fillId="2" borderId="0" xfId="55" applyFont="1" applyFill="1" applyAlignment="1">
      <alignment vertical="center"/>
    </xf>
    <xf numFmtId="0" fontId="10" fillId="2" borderId="0" xfId="55" applyFont="1" applyFill="1" applyAlignment="1">
      <alignment vertical="center"/>
    </xf>
    <xf numFmtId="0" fontId="14" fillId="2" borderId="0" xfId="55" applyFont="1" applyFill="1" applyAlignment="1">
      <alignment vertical="center"/>
    </xf>
    <xf numFmtId="0" fontId="13" fillId="2" borderId="0" xfId="53" applyFont="1" applyFill="1" applyAlignment="1"/>
    <xf numFmtId="0" fontId="0" fillId="2" borderId="0" xfId="53" applyFont="1" applyFill="1" applyAlignment="1"/>
    <xf numFmtId="0" fontId="0" fillId="2" borderId="0" xfId="53" applyFont="1" applyFill="1" applyAlignment="1">
      <alignment horizontal="center"/>
    </xf>
    <xf numFmtId="0" fontId="0" fillId="2" borderId="0" xfId="53" applyFont="1" applyFill="1" applyAlignment="1">
      <alignment wrapText="1"/>
    </xf>
    <xf numFmtId="0" fontId="0" fillId="2" borderId="0" xfId="53" applyFill="1" applyAlignment="1"/>
    <xf numFmtId="0" fontId="0" fillId="2" borderId="0" xfId="55" applyFont="1" applyFill="1" applyAlignment="1">
      <alignment vertical="center" wrapText="1"/>
    </xf>
    <xf numFmtId="0" fontId="4" fillId="2" borderId="0" xfId="55" applyFont="1" applyFill="1" applyAlignment="1">
      <alignment horizontal="center" vertical="center"/>
    </xf>
    <xf numFmtId="0" fontId="14" fillId="2" borderId="0" xfId="55" applyFont="1" applyFill="1" applyAlignment="1">
      <alignment horizontal="center" vertical="center"/>
    </xf>
    <xf numFmtId="0" fontId="14" fillId="2" borderId="6" xfId="55" applyFont="1" applyFill="1" applyBorder="1" applyAlignment="1">
      <alignment horizontal="right" vertical="center" wrapText="1"/>
    </xf>
    <xf numFmtId="49" fontId="15" fillId="2" borderId="7"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xf>
    <xf numFmtId="0" fontId="13" fillId="2" borderId="2" xfId="55" applyFont="1" applyFill="1" applyBorder="1" applyAlignment="1">
      <alignment horizontal="center" vertical="center" wrapText="1"/>
    </xf>
    <xf numFmtId="0" fontId="13" fillId="2" borderId="8" xfId="55" applyFont="1" applyFill="1" applyBorder="1" applyAlignment="1">
      <alignment horizontal="center" vertical="center"/>
    </xf>
    <xf numFmtId="0" fontId="13" fillId="2" borderId="9" xfId="55" applyFont="1" applyFill="1" applyBorder="1" applyAlignment="1">
      <alignment horizontal="center" vertical="center"/>
    </xf>
    <xf numFmtId="0" fontId="13" fillId="2" borderId="10" xfId="55" applyFont="1" applyFill="1" applyBorder="1" applyAlignment="1">
      <alignment horizontal="center" vertical="center"/>
    </xf>
    <xf numFmtId="49" fontId="15" fillId="2" borderId="11" xfId="0" applyNumberFormat="1" applyFont="1" applyFill="1" applyBorder="1" applyAlignment="1">
      <alignment horizontal="center" vertical="center"/>
    </xf>
    <xf numFmtId="49" fontId="15" fillId="2" borderId="5"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0" fontId="13" fillId="2" borderId="4" xfId="55" applyFont="1" applyFill="1" applyBorder="1" applyAlignment="1">
      <alignment horizontal="center" vertical="center" wrapText="1"/>
    </xf>
    <xf numFmtId="0" fontId="13" fillId="2" borderId="1" xfId="55" applyFont="1" applyFill="1" applyBorder="1" applyAlignment="1">
      <alignment horizontal="center" vertical="center"/>
    </xf>
    <xf numFmtId="49" fontId="15" fillId="2" borderId="1" xfId="0" applyNumberFormat="1" applyFont="1" applyFill="1" applyBorder="1" applyAlignment="1">
      <alignment horizontal="left" vertical="center"/>
    </xf>
    <xf numFmtId="0" fontId="15" fillId="2" borderId="1" xfId="0" applyFont="1" applyFill="1" applyBorder="1" applyAlignment="1">
      <alignment horizontal="left" vertical="center"/>
    </xf>
    <xf numFmtId="178" fontId="15" fillId="2" borderId="11" xfId="0" applyNumberFormat="1" applyFont="1" applyFill="1" applyBorder="1" applyAlignment="1">
      <alignment horizontal="left" vertical="center"/>
    </xf>
    <xf numFmtId="178" fontId="13" fillId="2" borderId="11" xfId="55" applyNumberFormat="1" applyFont="1" applyFill="1" applyBorder="1" applyAlignment="1">
      <alignment horizontal="center" vertical="center" wrapText="1"/>
    </xf>
    <xf numFmtId="178" fontId="13" fillId="2" borderId="1" xfId="55" applyNumberFormat="1" applyFont="1" applyFill="1" applyBorder="1" applyAlignment="1">
      <alignment horizontal="center" vertical="center"/>
    </xf>
    <xf numFmtId="178" fontId="13" fillId="2" borderId="1" xfId="55"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left" vertical="center" wrapText="1" shrinkToFit="1"/>
    </xf>
    <xf numFmtId="10" fontId="13" fillId="2" borderId="1" xfId="55" applyNumberFormat="1" applyFont="1" applyFill="1" applyBorder="1" applyAlignment="1">
      <alignment horizontal="center" vertical="center" wrapText="1"/>
    </xf>
    <xf numFmtId="178" fontId="15" fillId="2" borderId="11" xfId="0" applyNumberFormat="1" applyFont="1" applyFill="1" applyBorder="1" applyAlignment="1">
      <alignment horizontal="center" vertical="center" wrapText="1" shrinkToFit="1"/>
    </xf>
    <xf numFmtId="178" fontId="15" fillId="2" borderId="11" xfId="0" applyNumberFormat="1" applyFont="1" applyFill="1" applyBorder="1" applyAlignment="1">
      <alignment horizontal="center" vertical="center"/>
    </xf>
    <xf numFmtId="0" fontId="13" fillId="2" borderId="8" xfId="53" applyNumberFormat="1" applyFont="1" applyFill="1" applyBorder="1" applyAlignment="1" applyProtection="1">
      <alignment horizontal="center" vertical="center"/>
    </xf>
    <xf numFmtId="0" fontId="13" fillId="2" borderId="10" xfId="53" applyNumberFormat="1" applyFont="1" applyFill="1" applyBorder="1" applyAlignment="1" applyProtection="1">
      <alignment horizontal="center" vertical="center"/>
    </xf>
    <xf numFmtId="178" fontId="13" fillId="2" borderId="10" xfId="53" applyNumberFormat="1" applyFont="1" applyFill="1" applyBorder="1" applyAlignment="1" applyProtection="1">
      <alignment horizontal="center" vertical="center"/>
    </xf>
    <xf numFmtId="178" fontId="13" fillId="2" borderId="1" xfId="53" applyNumberFormat="1" applyFont="1" applyFill="1" applyBorder="1" applyAlignment="1" applyProtection="1">
      <alignment horizontal="center" vertical="center"/>
    </xf>
    <xf numFmtId="0" fontId="11" fillId="2" borderId="0" xfId="54" applyFont="1" applyFill="1"/>
    <xf numFmtId="0" fontId="5" fillId="2" borderId="0" xfId="54" applyFont="1" applyFill="1"/>
    <xf numFmtId="0" fontId="16" fillId="2" borderId="0" xfId="54" applyFont="1" applyFill="1"/>
    <xf numFmtId="0" fontId="11" fillId="2" borderId="0" xfId="54" applyNumberFormat="1" applyFont="1" applyFill="1" applyAlignment="1" applyProtection="1">
      <alignment vertical="center"/>
    </xf>
    <xf numFmtId="0" fontId="11" fillId="2" borderId="0" xfId="54" applyNumberFormat="1" applyFont="1" applyFill="1" applyAlignment="1" applyProtection="1">
      <alignment horizontal="center" vertical="center"/>
    </xf>
    <xf numFmtId="0" fontId="5" fillId="2" borderId="0" xfId="54" applyNumberFormat="1" applyFont="1" applyFill="1" applyAlignment="1" applyProtection="1">
      <alignment horizontal="right" vertical="center"/>
    </xf>
    <xf numFmtId="0" fontId="12" fillId="2" borderId="6" xfId="54" applyNumberFormat="1" applyFont="1" applyFill="1" applyBorder="1" applyAlignment="1" applyProtection="1">
      <alignment horizontal="center" vertical="center"/>
    </xf>
    <xf numFmtId="0" fontId="5" fillId="2" borderId="2" xfId="54" applyNumberFormat="1" applyFont="1" applyFill="1" applyBorder="1" applyAlignment="1" applyProtection="1">
      <alignment horizontal="center" vertical="center"/>
    </xf>
    <xf numFmtId="0" fontId="5" fillId="2" borderId="1" xfId="54" applyNumberFormat="1" applyFont="1" applyFill="1" applyBorder="1" applyAlignment="1" applyProtection="1">
      <alignment horizontal="distributed" vertical="center" wrapText="1" indent="6"/>
    </xf>
    <xf numFmtId="0" fontId="5" fillId="2" borderId="4" xfId="54" applyNumberFormat="1" applyFont="1" applyFill="1" applyBorder="1" applyAlignment="1" applyProtection="1">
      <alignment horizontal="center" vertical="center"/>
    </xf>
    <xf numFmtId="0" fontId="12" fillId="2" borderId="1" xfId="54" applyNumberFormat="1" applyFont="1" applyFill="1" applyBorder="1" applyAlignment="1" applyProtection="1">
      <alignment horizontal="center" vertical="center" wrapText="1"/>
    </xf>
    <xf numFmtId="0" fontId="5" fillId="2" borderId="1" xfId="54" applyNumberFormat="1" applyFont="1" applyFill="1" applyBorder="1" applyAlignment="1" applyProtection="1">
      <alignment horizontal="center" vertical="center" wrapText="1"/>
    </xf>
    <xf numFmtId="0" fontId="5" fillId="2" borderId="1" xfId="54" applyFont="1" applyFill="1" applyBorder="1" applyAlignment="1">
      <alignment vertical="center"/>
    </xf>
    <xf numFmtId="3" fontId="5" fillId="2" borderId="1" xfId="54" applyNumberFormat="1" applyFont="1" applyFill="1" applyBorder="1" applyAlignment="1" applyProtection="1">
      <alignment horizontal="right" vertical="center"/>
    </xf>
    <xf numFmtId="3" fontId="5" fillId="2" borderId="1" xfId="54" applyNumberFormat="1" applyFont="1" applyFill="1" applyBorder="1" applyAlignment="1" applyProtection="1">
      <alignment horizontal="left" vertical="center"/>
    </xf>
    <xf numFmtId="0" fontId="5" fillId="2" borderId="1" xfId="54" applyFont="1" applyFill="1" applyBorder="1"/>
    <xf numFmtId="0" fontId="5" fillId="2" borderId="1" xfId="54" applyFont="1" applyFill="1" applyBorder="1" applyAlignment="1">
      <alignment horizontal="left" vertical="center"/>
    </xf>
    <xf numFmtId="0" fontId="12" fillId="2" borderId="1" xfId="54" applyFont="1" applyFill="1" applyBorder="1"/>
    <xf numFmtId="0" fontId="5" fillId="2" borderId="1" xfId="54" applyFont="1" applyFill="1" applyBorder="1" applyAlignment="1">
      <alignment horizontal="left"/>
    </xf>
    <xf numFmtId="3" fontId="16" fillId="2" borderId="1" xfId="54" applyNumberFormat="1" applyFont="1" applyFill="1" applyBorder="1" applyAlignment="1" applyProtection="1">
      <alignment horizontal="right" vertical="center"/>
    </xf>
    <xf numFmtId="0" fontId="16" fillId="2" borderId="1" xfId="54" applyFont="1" applyFill="1" applyBorder="1"/>
    <xf numFmtId="0" fontId="12" fillId="2" borderId="0" xfId="54" applyNumberFormat="1" applyFont="1" applyFill="1" applyBorder="1" applyAlignment="1" applyProtection="1">
      <alignment horizontal="center" vertical="center"/>
    </xf>
    <xf numFmtId="0" fontId="5" fillId="2" borderId="0" xfId="54" applyFont="1" applyFill="1" applyAlignment="1">
      <alignment horizontal="center"/>
    </xf>
    <xf numFmtId="0" fontId="16" fillId="2" borderId="0" xfId="54" applyFont="1" applyFill="1" applyAlignment="1">
      <alignment horizontal="center"/>
    </xf>
    <xf numFmtId="0" fontId="5" fillId="2" borderId="6" xfId="54" applyNumberFormat="1" applyFont="1" applyFill="1" applyBorder="1" applyAlignment="1" applyProtection="1">
      <alignment horizontal="right" vertical="center"/>
    </xf>
    <xf numFmtId="0" fontId="5" fillId="2" borderId="6" xfId="54" applyNumberFormat="1" applyFont="1" applyFill="1" applyBorder="1" applyAlignment="1" applyProtection="1">
      <alignment horizontal="center" vertical="center"/>
    </xf>
    <xf numFmtId="0" fontId="12" fillId="2" borderId="2" xfId="54" applyNumberFormat="1" applyFont="1" applyFill="1" applyBorder="1" applyAlignment="1" applyProtection="1">
      <alignment horizontal="center" vertical="center" wrapText="1"/>
    </xf>
    <xf numFmtId="0" fontId="12" fillId="2" borderId="4" xfId="54" applyNumberFormat="1" applyFont="1" applyFill="1" applyBorder="1" applyAlignment="1" applyProtection="1">
      <alignment horizontal="center" vertical="center" wrapText="1"/>
    </xf>
    <xf numFmtId="1" fontId="5" fillId="2" borderId="1"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protection locked="0"/>
    </xf>
    <xf numFmtId="3" fontId="5" fillId="2" borderId="1" xfId="0" applyNumberFormat="1" applyFont="1" applyFill="1" applyBorder="1" applyAlignment="1" applyProtection="1">
      <alignment horizontal="center" vertical="center" wrapText="1"/>
      <protection locked="0"/>
    </xf>
    <xf numFmtId="3" fontId="5" fillId="2" borderId="1" xfId="54" applyNumberFormat="1" applyFont="1" applyFill="1" applyBorder="1" applyAlignment="1" applyProtection="1">
      <alignment horizontal="center" vertical="center"/>
    </xf>
    <xf numFmtId="0" fontId="5" fillId="2" borderId="1" xfId="54" applyFont="1" applyFill="1" applyBorder="1" applyAlignment="1">
      <alignment horizontal="center"/>
    </xf>
    <xf numFmtId="3" fontId="16" fillId="2" borderId="1" xfId="54" applyNumberFormat="1" applyFont="1" applyFill="1" applyBorder="1" applyAlignment="1" applyProtection="1">
      <alignment horizontal="center" vertical="center"/>
    </xf>
    <xf numFmtId="0" fontId="16" fillId="2" borderId="1" xfId="54" applyFont="1" applyFill="1" applyBorder="1" applyAlignment="1">
      <alignment horizontal="center"/>
    </xf>
    <xf numFmtId="0" fontId="5" fillId="2" borderId="1" xfId="0" applyFont="1" applyFill="1" applyBorder="1" applyAlignment="1" applyProtection="1">
      <alignment horizontal="center" vertical="center" wrapText="1"/>
      <protection locked="0"/>
    </xf>
    <xf numFmtId="0" fontId="5" fillId="2" borderId="1" xfId="54" applyNumberFormat="1" applyFont="1" applyFill="1" applyBorder="1" applyAlignment="1" applyProtection="1">
      <alignment horizontal="centerContinuous" vertical="center" wrapText="1"/>
    </xf>
    <xf numFmtId="0" fontId="5" fillId="2" borderId="12" xfId="54" applyNumberFormat="1" applyFont="1" applyFill="1" applyBorder="1" applyAlignment="1" applyProtection="1">
      <alignment horizontal="center" vertical="center"/>
    </xf>
    <xf numFmtId="0" fontId="5" fillId="2" borderId="2" xfId="54" applyNumberFormat="1" applyFont="1" applyFill="1" applyBorder="1" applyAlignment="1" applyProtection="1">
      <alignment horizontal="center" vertical="center" wrapText="1"/>
    </xf>
    <xf numFmtId="0" fontId="16" fillId="2" borderId="0" xfId="54" applyNumberFormat="1" applyFont="1" applyFill="1" applyAlignment="1" applyProtection="1">
      <alignment horizontal="right" vertical="center"/>
    </xf>
    <xf numFmtId="0" fontId="16" fillId="2" borderId="1" xfId="54" applyNumberFormat="1" applyFont="1" applyFill="1" applyBorder="1" applyAlignment="1" applyProtection="1">
      <alignment horizontal="centerContinuous" vertical="center" wrapText="1"/>
    </xf>
    <xf numFmtId="0" fontId="5" fillId="2" borderId="8" xfId="54" applyNumberFormat="1" applyFont="1" applyFill="1" applyBorder="1" applyAlignment="1" applyProtection="1">
      <alignment horizontal="center" vertical="center" wrapText="1"/>
    </xf>
    <xf numFmtId="0" fontId="5" fillId="2" borderId="9" xfId="54" applyNumberFormat="1" applyFont="1" applyFill="1" applyBorder="1" applyAlignment="1" applyProtection="1">
      <alignment horizontal="center" vertical="center" wrapText="1"/>
    </xf>
    <xf numFmtId="0" fontId="5" fillId="2" borderId="4" xfId="54" applyNumberFormat="1" applyFont="1" applyFill="1" applyBorder="1" applyAlignment="1" applyProtection="1">
      <alignment horizontal="center" vertical="center" wrapText="1"/>
    </xf>
    <xf numFmtId="0" fontId="5" fillId="2" borderId="10" xfId="54" applyNumberFormat="1" applyFont="1" applyFill="1" applyBorder="1" applyAlignment="1" applyProtection="1">
      <alignment horizontal="center" vertical="center" wrapText="1"/>
    </xf>
    <xf numFmtId="178" fontId="5" fillId="2" borderId="0" xfId="0" applyNumberFormat="1" applyFont="1" applyFill="1" applyAlignment="1">
      <alignment vertical="center"/>
    </xf>
    <xf numFmtId="0" fontId="5" fillId="2" borderId="0"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178" fontId="5" fillId="2" borderId="1" xfId="0" applyNumberFormat="1" applyFont="1" applyFill="1" applyBorder="1" applyAlignment="1" applyProtection="1">
      <alignment vertical="center"/>
      <protection locked="0"/>
    </xf>
    <xf numFmtId="0" fontId="12" fillId="2" borderId="1" xfId="0" applyFont="1" applyFill="1" applyBorder="1" applyAlignment="1">
      <alignment horizontal="distributed" vertical="center" indent="2"/>
    </xf>
    <xf numFmtId="178" fontId="11" fillId="2" borderId="0" xfId="0" applyNumberFormat="1" applyFont="1" applyFill="1" applyAlignment="1">
      <alignment vertical="center"/>
    </xf>
    <xf numFmtId="178" fontId="12" fillId="2" borderId="0" xfId="0" applyNumberFormat="1" applyFont="1" applyFill="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wrapText="1"/>
    </xf>
    <xf numFmtId="0" fontId="10"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vertical="center"/>
    </xf>
    <xf numFmtId="178" fontId="5" fillId="0" borderId="1" xfId="0" applyNumberFormat="1" applyFont="1" applyFill="1" applyBorder="1" applyAlignment="1" applyProtection="1">
      <alignment horizontal="left" vertical="center"/>
      <protection locked="0"/>
    </xf>
    <xf numFmtId="0" fontId="1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9" fontId="5" fillId="0" borderId="1" xfId="0" applyNumberFormat="1" applyFont="1" applyFill="1" applyBorder="1" applyAlignment="1" applyProtection="1">
      <alignment horizontal="left" vertical="center"/>
      <protection locked="0"/>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8" fontId="5" fillId="0" borderId="0" xfId="0" applyNumberFormat="1" applyFont="1" applyFill="1" applyAlignment="1" applyProtection="1">
      <alignment horizontal="left" vertical="center"/>
      <protection locked="0"/>
    </xf>
    <xf numFmtId="0" fontId="12" fillId="0" borderId="0" xfId="0" applyFont="1" applyFill="1" applyAlignment="1">
      <alignment horizontal="center" vertical="center" wrapText="1"/>
    </xf>
    <xf numFmtId="0" fontId="11"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5" fillId="0" borderId="0" xfId="0" applyFont="1" applyFill="1" applyAlignment="1" applyProtection="1">
      <alignment vertical="center"/>
      <protection locked="0"/>
    </xf>
    <xf numFmtId="180" fontId="5" fillId="0" borderId="0" xfId="0" applyNumberFormat="1" applyFont="1" applyFill="1" applyAlignment="1" applyProtection="1">
      <alignment vertical="center"/>
      <protection locked="0"/>
    </xf>
    <xf numFmtId="0" fontId="10" fillId="0" borderId="0" xfId="0" applyFont="1" applyFill="1" applyAlignment="1" applyProtection="1">
      <alignment vertical="center"/>
      <protection locked="0"/>
    </xf>
    <xf numFmtId="0" fontId="4" fillId="0" borderId="0" xfId="0" applyFont="1" applyFill="1" applyAlignment="1" applyProtection="1">
      <alignment horizontal="center" vertical="center"/>
      <protection locked="0"/>
    </xf>
    <xf numFmtId="180" fontId="4" fillId="0" borderId="0" xfId="0" applyNumberFormat="1" applyFont="1" applyFill="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180" fontId="12" fillId="0" borderId="9" xfId="0" applyNumberFormat="1"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2" xfId="0" applyFont="1" applyFill="1" applyBorder="1" applyAlignment="1">
      <alignment horizontal="center" vertical="center" wrapText="1"/>
    </xf>
    <xf numFmtId="180" fontId="12"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4" xfId="0" applyFont="1" applyFill="1" applyBorder="1" applyAlignment="1">
      <alignment horizontal="center" vertical="center" wrapText="1"/>
    </xf>
    <xf numFmtId="180" fontId="13" fillId="0" borderId="1" xfId="55" applyNumberFormat="1" applyFont="1" applyFill="1" applyBorder="1" applyAlignment="1">
      <alignment horizontal="center" vertical="center" wrapText="1"/>
    </xf>
    <xf numFmtId="0" fontId="13" fillId="0" borderId="1" xfId="55" applyFont="1" applyFill="1" applyBorder="1" applyAlignment="1">
      <alignment horizontal="center" vertical="center" wrapText="1"/>
    </xf>
    <xf numFmtId="0" fontId="12" fillId="0" borderId="1" xfId="0" applyFont="1" applyFill="1" applyBorder="1" applyAlignment="1" applyProtection="1">
      <alignment horizontal="left" vertical="center"/>
      <protection locked="0"/>
    </xf>
    <xf numFmtId="0" fontId="12" fillId="0" borderId="1" xfId="0" applyFont="1" applyFill="1" applyBorder="1" applyAlignment="1" applyProtection="1">
      <alignment horizontal="right" vertical="center"/>
      <protection locked="0"/>
    </xf>
    <xf numFmtId="10" fontId="12" fillId="0" borderId="1" xfId="0" applyNumberFormat="1" applyFont="1" applyFill="1" applyBorder="1" applyAlignment="1" applyProtection="1">
      <alignment horizontal="right" vertical="center"/>
      <protection locked="0"/>
    </xf>
    <xf numFmtId="1" fontId="12" fillId="0" borderId="1" xfId="0" applyNumberFormat="1" applyFont="1" applyFill="1" applyBorder="1" applyAlignment="1" applyProtection="1">
      <alignment vertical="center"/>
      <protection locked="0"/>
    </xf>
    <xf numFmtId="1" fontId="12" fillId="0" borderId="1" xfId="0" applyNumberFormat="1" applyFont="1" applyFill="1" applyBorder="1" applyAlignment="1" applyProtection="1">
      <alignment horizontal="right" vertical="center"/>
      <protection locked="0"/>
    </xf>
    <xf numFmtId="1" fontId="5" fillId="0" borderId="1" xfId="0" applyNumberFormat="1" applyFont="1" applyFill="1" applyBorder="1" applyAlignment="1" applyProtection="1">
      <alignment horizontal="left" vertical="center"/>
      <protection locked="0"/>
    </xf>
    <xf numFmtId="1" fontId="5" fillId="0" borderId="1" xfId="0" applyNumberFormat="1" applyFont="1" applyFill="1" applyBorder="1" applyAlignment="1" applyProtection="1">
      <alignment horizontal="right" vertical="center"/>
      <protection locked="0"/>
    </xf>
    <xf numFmtId="10" fontId="5" fillId="0" borderId="1" xfId="0" applyNumberFormat="1" applyFont="1" applyFill="1" applyBorder="1" applyAlignment="1" applyProtection="1">
      <alignment horizontal="right" vertical="center"/>
      <protection locked="0"/>
    </xf>
    <xf numFmtId="1" fontId="5" fillId="0" borderId="1" xfId="0" applyNumberFormat="1" applyFont="1" applyFill="1" applyBorder="1" applyAlignment="1" applyProtection="1">
      <alignment vertical="center"/>
      <protection locked="0"/>
    </xf>
    <xf numFmtId="0" fontId="5" fillId="0" borderId="1" xfId="0" applyNumberFormat="1" applyFont="1" applyFill="1" applyBorder="1" applyAlignment="1" applyProtection="1">
      <alignment vertical="center"/>
      <protection locked="0"/>
    </xf>
    <xf numFmtId="0" fontId="5" fillId="0" borderId="1" xfId="0" applyNumberFormat="1" applyFont="1" applyFill="1" applyBorder="1" applyAlignment="1" applyProtection="1">
      <alignment horizontal="right" vertical="center"/>
      <protection locked="0"/>
    </xf>
    <xf numFmtId="3" fontId="5" fillId="0" borderId="1" xfId="0" applyNumberFormat="1" applyFont="1" applyFill="1" applyBorder="1" applyAlignment="1" applyProtection="1">
      <alignment vertical="center"/>
      <protection locked="0"/>
    </xf>
    <xf numFmtId="3" fontId="5" fillId="0" borderId="1" xfId="0" applyNumberFormat="1" applyFont="1" applyFill="1" applyBorder="1" applyAlignment="1" applyProtection="1">
      <alignment horizontal="right" vertical="center"/>
      <protection locked="0"/>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right" vertical="center" wrapText="1"/>
      <protection locked="0"/>
    </xf>
    <xf numFmtId="0" fontId="5" fillId="0" borderId="0" xfId="0" applyFont="1" applyFill="1" applyBorder="1" applyAlignment="1" applyProtection="1">
      <alignment horizontal="center" vertical="center"/>
      <protection locked="0"/>
    </xf>
    <xf numFmtId="3" fontId="5" fillId="0" borderId="2" xfId="0" applyNumberFormat="1" applyFont="1" applyFill="1" applyBorder="1" applyAlignment="1" applyProtection="1">
      <alignment vertical="center"/>
      <protection locked="0"/>
    </xf>
    <xf numFmtId="3" fontId="5" fillId="0" borderId="2" xfId="0" applyNumberFormat="1" applyFont="1" applyFill="1" applyBorder="1" applyAlignment="1" applyProtection="1">
      <alignment horizontal="right" vertical="center"/>
      <protection locked="0"/>
    </xf>
    <xf numFmtId="0" fontId="5" fillId="0" borderId="1" xfId="0" applyFont="1" applyFill="1" applyBorder="1" applyAlignment="1" applyProtection="1">
      <alignment vertical="center"/>
      <protection locked="0"/>
    </xf>
    <xf numFmtId="0" fontId="5" fillId="0" borderId="1" xfId="0" applyFont="1" applyFill="1" applyBorder="1" applyAlignment="1" applyProtection="1">
      <alignment horizontal="right" vertical="center"/>
      <protection locked="0"/>
    </xf>
    <xf numFmtId="3" fontId="5" fillId="0" borderId="3" xfId="0" applyNumberFormat="1" applyFont="1" applyFill="1" applyBorder="1" applyAlignment="1" applyProtection="1">
      <alignment horizontal="right" vertical="center"/>
      <protection locked="0"/>
    </xf>
    <xf numFmtId="0" fontId="5"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distributed" vertical="center" indent="2"/>
      <protection locked="0"/>
    </xf>
    <xf numFmtId="0" fontId="5" fillId="0" borderId="0" xfId="0" applyFont="1" applyFill="1" applyBorder="1" applyAlignment="1" applyProtection="1">
      <alignment vertical="center"/>
      <protection locked="0"/>
    </xf>
    <xf numFmtId="0" fontId="5" fillId="0" borderId="0" xfId="0" applyFont="1" applyFill="1" applyAlignment="1">
      <alignment horizontal="left" vertical="center"/>
    </xf>
    <xf numFmtId="0" fontId="5" fillId="0" borderId="0" xfId="0" applyFont="1" applyFill="1" applyAlignment="1">
      <alignment horizontal="center" vertical="center"/>
    </xf>
    <xf numFmtId="0" fontId="10" fillId="0" borderId="0" xfId="0" applyFont="1" applyFill="1" applyAlignment="1">
      <alignment horizontal="left" vertical="center"/>
    </xf>
    <xf numFmtId="0" fontId="5" fillId="0" borderId="0" xfId="0" applyFont="1" applyFill="1" applyAlignment="1">
      <alignment horizontal="righ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5" fillId="0" borderId="10" xfId="0" applyFont="1" applyFill="1" applyBorder="1" applyAlignment="1">
      <alignment vertical="center"/>
    </xf>
    <xf numFmtId="3" fontId="18" fillId="0" borderId="1" xfId="0" applyNumberFormat="1" applyFont="1" applyFill="1" applyBorder="1" applyAlignment="1" applyProtection="1">
      <alignment horizontal="right" vertical="center"/>
    </xf>
    <xf numFmtId="10" fontId="5" fillId="0" borderId="1" xfId="0" applyNumberFormat="1" applyFont="1" applyFill="1" applyBorder="1" applyAlignment="1">
      <alignment horizontal="center" vertical="center"/>
    </xf>
    <xf numFmtId="178" fontId="5" fillId="0" borderId="10" xfId="0" applyNumberFormat="1" applyFont="1" applyFill="1" applyBorder="1" applyAlignment="1" applyProtection="1">
      <alignment horizontal="left" vertical="center"/>
      <protection locked="0"/>
    </xf>
    <xf numFmtId="0" fontId="5" fillId="0" borderId="1" xfId="0" applyNumberFormat="1" applyFont="1" applyFill="1" applyBorder="1" applyAlignment="1">
      <alignment horizontal="center" vertical="center"/>
    </xf>
    <xf numFmtId="3" fontId="18" fillId="0" borderId="1" xfId="0" applyNumberFormat="1" applyFont="1" applyFill="1" applyBorder="1" applyAlignment="1" applyProtection="1">
      <alignment horizontal="center" vertical="center"/>
    </xf>
    <xf numFmtId="3" fontId="18" fillId="0" borderId="2" xfId="0" applyNumberFormat="1" applyFont="1" applyFill="1" applyBorder="1" applyAlignment="1" applyProtection="1">
      <alignment horizontal="center" vertical="center"/>
    </xf>
    <xf numFmtId="179" fontId="5" fillId="0" borderId="10" xfId="0" applyNumberFormat="1" applyFont="1" applyFill="1" applyBorder="1" applyAlignment="1" applyProtection="1">
      <alignment horizontal="left" vertical="center"/>
      <protection locked="0"/>
    </xf>
    <xf numFmtId="3" fontId="18" fillId="0" borderId="4" xfId="0" applyNumberFormat="1" applyFont="1" applyFill="1" applyBorder="1" applyAlignment="1" applyProtection="1">
      <alignment horizontal="center" vertical="center"/>
    </xf>
    <xf numFmtId="178" fontId="5" fillId="0" borderId="5" xfId="0" applyNumberFormat="1" applyFont="1" applyFill="1" applyBorder="1" applyAlignment="1" applyProtection="1">
      <alignment horizontal="left" vertical="center"/>
      <protection locked="0"/>
    </xf>
    <xf numFmtId="179" fontId="5" fillId="0" borderId="5" xfId="0" applyNumberFormat="1" applyFont="1" applyFill="1" applyBorder="1" applyAlignment="1" applyProtection="1">
      <alignment horizontal="left" vertical="center"/>
      <protection locked="0"/>
    </xf>
    <xf numFmtId="0" fontId="5" fillId="0" borderId="5" xfId="0" applyFont="1" applyFill="1" applyBorder="1" applyAlignment="1">
      <alignment vertical="center"/>
    </xf>
    <xf numFmtId="0" fontId="12" fillId="0" borderId="1" xfId="0" applyNumberFormat="1" applyFont="1" applyFill="1" applyBorder="1" applyAlignment="1">
      <alignment horizontal="center" vertical="center"/>
    </xf>
    <xf numFmtId="10" fontId="12"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protection locked="0"/>
    </xf>
    <xf numFmtId="10" fontId="5" fillId="0" borderId="1" xfId="0" applyNumberFormat="1" applyFont="1" applyFill="1" applyBorder="1" applyAlignment="1" applyProtection="1">
      <alignment horizontal="center" vertical="center"/>
      <protection locked="0"/>
    </xf>
    <xf numFmtId="1"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1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0" xfId="0" applyFont="1" applyFill="1" applyBorder="1" applyAlignment="1">
      <alignment horizontal="left" vertical="center"/>
    </xf>
    <xf numFmtId="3" fontId="18" fillId="0" borderId="1" xfId="0" applyNumberFormat="1" applyFont="1" applyFill="1" applyBorder="1" applyAlignment="1" applyProtection="1">
      <alignment horizontal="left" vertical="center"/>
    </xf>
    <xf numFmtId="0" fontId="5" fillId="0" borderId="9" xfId="0" applyFont="1" applyFill="1" applyBorder="1" applyAlignment="1">
      <alignment vertical="center"/>
    </xf>
    <xf numFmtId="0" fontId="12" fillId="0" borderId="10" xfId="0" applyFont="1" applyFill="1" applyBorder="1" applyAlignment="1">
      <alignment horizontal="distributed" vertical="center"/>
    </xf>
    <xf numFmtId="0" fontId="5" fillId="0" borderId="0" xfId="0" applyFont="1" applyFill="1" applyAlignment="1">
      <alignment horizontal="center" vertical="center"/>
    </xf>
    <xf numFmtId="0" fontId="16" fillId="2" borderId="0" xfId="0" applyFont="1" applyFill="1" applyAlignment="1">
      <alignment vertical="center"/>
    </xf>
    <xf numFmtId="0" fontId="12" fillId="2" borderId="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10" fontId="5" fillId="2" borderId="1" xfId="0" applyNumberFormat="1" applyFont="1" applyFill="1" applyBorder="1" applyAlignment="1">
      <alignment vertical="center" wrapText="1"/>
    </xf>
    <xf numFmtId="0" fontId="16" fillId="2" borderId="1" xfId="0" applyFont="1" applyFill="1" applyBorder="1" applyAlignment="1">
      <alignment vertical="center" wrapText="1"/>
    </xf>
    <xf numFmtId="0" fontId="12" fillId="2" borderId="8" xfId="0" applyFont="1" applyFill="1" applyBorder="1" applyAlignment="1">
      <alignment horizontal="distributed" vertical="center" indent="2"/>
    </xf>
    <xf numFmtId="0" fontId="12" fillId="2" borderId="10" xfId="0" applyFont="1" applyFill="1" applyBorder="1" applyAlignment="1">
      <alignment horizontal="distributed" vertical="center" indent="2"/>
    </xf>
    <xf numFmtId="0" fontId="12" fillId="2" borderId="1" xfId="0" applyFont="1" applyFill="1" applyBorder="1" applyAlignment="1">
      <alignment vertical="center" wrapText="1"/>
    </xf>
    <xf numFmtId="10" fontId="12" fillId="2" borderId="1" xfId="0" applyNumberFormat="1" applyFont="1" applyFill="1" applyBorder="1" applyAlignment="1">
      <alignment vertical="center" wrapText="1"/>
    </xf>
    <xf numFmtId="0" fontId="19" fillId="2" borderId="0" xfId="0" applyFont="1" applyFill="1" applyAlignment="1" applyProtection="1">
      <alignment vertical="center"/>
      <protection locked="0"/>
    </xf>
    <xf numFmtId="0" fontId="20"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21" fillId="2" borderId="0" xfId="0" applyFont="1" applyFill="1" applyAlignment="1" applyProtection="1">
      <alignment horizontal="center" vertical="center"/>
      <protection locked="0"/>
    </xf>
    <xf numFmtId="0" fontId="19" fillId="2" borderId="0" xfId="0" applyFont="1" applyFill="1" applyAlignment="1" applyProtection="1">
      <alignment horizontal="left" vertical="center"/>
      <protection locked="0"/>
    </xf>
    <xf numFmtId="0" fontId="22" fillId="2" borderId="0" xfId="0" applyFont="1" applyFill="1" applyAlignment="1" applyProtection="1">
      <alignment vertical="center"/>
      <protection locked="0"/>
    </xf>
    <xf numFmtId="0" fontId="23" fillId="2" borderId="0" xfId="0" applyFont="1" applyFill="1" applyAlignment="1" applyProtection="1">
      <alignment vertical="center"/>
      <protection locked="0"/>
    </xf>
    <xf numFmtId="0" fontId="24" fillId="2" borderId="0" xfId="0" applyFont="1" applyFill="1" applyAlignment="1" applyProtection="1">
      <alignment horizontal="center" vertical="center"/>
      <protection locked="0"/>
    </xf>
    <xf numFmtId="0" fontId="25" fillId="2" borderId="0" xfId="0" applyFont="1" applyFill="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5" xfId="53"/>
    <cellStyle name="常规 4" xfId="54"/>
    <cellStyle name="常规 2" xfId="55"/>
    <cellStyle name="常规 3" xfId="56"/>
    <cellStyle name="常规_全省收入" xfId="57"/>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customXml" Target="../customXml/item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tabSelected="1" workbookViewId="0">
      <selection activeCell="A6" sqref="A6"/>
    </sheetView>
  </sheetViews>
  <sheetFormatPr defaultColWidth="9" defaultRowHeight="15.6" outlineLevelRow="5" outlineLevelCol="1"/>
  <cols>
    <col min="1" max="1" width="148.375" style="290" customWidth="1"/>
    <col min="2" max="2" width="9" style="290" hidden="1" customWidth="1"/>
    <col min="3" max="16384" width="9" style="290"/>
  </cols>
  <sheetData>
    <row r="1" ht="36.75" customHeight="1" spans="1:2">
      <c r="A1" s="293" t="s">
        <v>0</v>
      </c>
      <c r="B1" s="290" t="s">
        <v>1</v>
      </c>
    </row>
    <row r="2" ht="52.5" customHeight="1" spans="1:2">
      <c r="A2" s="294"/>
      <c r="B2" s="290" t="s">
        <v>2</v>
      </c>
    </row>
    <row r="3" ht="178.5" customHeight="1" spans="1:2">
      <c r="A3" s="295" t="s">
        <v>3</v>
      </c>
      <c r="B3" s="290" t="s">
        <v>4</v>
      </c>
    </row>
    <row r="4" ht="51.75" customHeight="1" spans="1:2">
      <c r="A4" s="295" t="s">
        <v>0</v>
      </c>
      <c r="B4" s="290" t="s">
        <v>5</v>
      </c>
    </row>
    <row r="5" ht="33" customHeight="1" spans="1:2">
      <c r="A5" s="296"/>
      <c r="B5" s="290" t="s">
        <v>6</v>
      </c>
    </row>
    <row r="6" ht="42" customHeight="1" spans="1:2">
      <c r="A6" s="296"/>
      <c r="B6" s="290" t="s">
        <v>7</v>
      </c>
    </row>
  </sheetData>
  <printOptions horizontalCentered="1"/>
  <pageMargins left="0.75" right="0.75" top="0.979166666666667" bottom="0.979166666666667" header="0.509027777777778" footer="0.509027777777778"/>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8"/>
  <sheetViews>
    <sheetView showGridLines="0" showZeros="0" workbookViewId="0">
      <selection activeCell="Z16" sqref="Z16"/>
    </sheetView>
  </sheetViews>
  <sheetFormatPr defaultColWidth="5.75" defaultRowHeight="14.4"/>
  <cols>
    <col min="1" max="1" width="15.125" style="130" customWidth="1"/>
    <col min="2" max="2" width="7.125" style="151" customWidth="1"/>
    <col min="3" max="3" width="8.5" style="151" customWidth="1"/>
    <col min="4" max="9" width="6.375" style="151" customWidth="1"/>
    <col min="10" max="10" width="6.375" style="152" customWidth="1"/>
    <col min="11" max="11" width="6.375" style="151" customWidth="1"/>
    <col min="12" max="14" width="6.375" style="152" customWidth="1"/>
    <col min="15" max="18" width="6.375" style="151" customWidth="1"/>
    <col min="19" max="22" width="6.375" style="152" customWidth="1"/>
    <col min="23" max="38" width="6.375" style="151" customWidth="1"/>
    <col min="39" max="16384" width="5.75" style="130"/>
  </cols>
  <sheetData>
    <row r="1" ht="15.6" spans="1:1">
      <c r="A1" s="33" t="s">
        <v>1203</v>
      </c>
    </row>
    <row r="2" s="129" customFormat="1" ht="28.5" customHeight="1" spans="1:38">
      <c r="A2" s="25" t="s">
        <v>1204</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row>
    <row r="3" ht="17.1" customHeight="1" spans="1:38">
      <c r="A3" s="153" t="s">
        <v>26</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row>
    <row r="4" ht="18" customHeight="1" spans="1:38">
      <c r="A4" s="136" t="s">
        <v>1159</v>
      </c>
      <c r="B4" s="155" t="s">
        <v>1205</v>
      </c>
      <c r="C4" s="137" t="s">
        <v>1206</v>
      </c>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row>
    <row r="5" ht="118" customHeight="1" spans="1:38">
      <c r="A5" s="138"/>
      <c r="B5" s="156"/>
      <c r="C5" s="139" t="s">
        <v>1207</v>
      </c>
      <c r="D5" s="157" t="s">
        <v>1208</v>
      </c>
      <c r="E5" s="158" t="s">
        <v>1209</v>
      </c>
      <c r="F5" s="159" t="s">
        <v>1210</v>
      </c>
      <c r="G5" s="159" t="s">
        <v>1211</v>
      </c>
      <c r="H5" s="159" t="s">
        <v>1212</v>
      </c>
      <c r="I5" s="159" t="s">
        <v>1213</v>
      </c>
      <c r="J5" s="159" t="s">
        <v>1214</v>
      </c>
      <c r="K5" s="159" t="s">
        <v>1215</v>
      </c>
      <c r="L5" s="159" t="s">
        <v>1216</v>
      </c>
      <c r="M5" s="159" t="s">
        <v>1217</v>
      </c>
      <c r="N5" s="159" t="s">
        <v>1218</v>
      </c>
      <c r="O5" s="159" t="s">
        <v>1219</v>
      </c>
      <c r="P5" s="159" t="s">
        <v>1053</v>
      </c>
      <c r="Q5" s="164" t="s">
        <v>1220</v>
      </c>
      <c r="R5" s="164" t="s">
        <v>1221</v>
      </c>
      <c r="S5" s="164" t="s">
        <v>1222</v>
      </c>
      <c r="T5" s="164" t="s">
        <v>1223</v>
      </c>
      <c r="U5" s="164" t="s">
        <v>1224</v>
      </c>
      <c r="V5" s="164" t="s">
        <v>1225</v>
      </c>
      <c r="W5" s="164" t="s">
        <v>1226</v>
      </c>
      <c r="X5" s="164" t="s">
        <v>1227</v>
      </c>
      <c r="Y5" s="164" t="s">
        <v>1228</v>
      </c>
      <c r="Z5" s="164" t="s">
        <v>1229</v>
      </c>
      <c r="AA5" s="164" t="s">
        <v>1230</v>
      </c>
      <c r="AB5" s="164" t="s">
        <v>1231</v>
      </c>
      <c r="AC5" s="164" t="s">
        <v>1232</v>
      </c>
      <c r="AD5" s="164" t="s">
        <v>1233</v>
      </c>
      <c r="AE5" s="164" t="s">
        <v>1234</v>
      </c>
      <c r="AF5" s="164" t="s">
        <v>1235</v>
      </c>
      <c r="AG5" s="164" t="s">
        <v>1236</v>
      </c>
      <c r="AH5" s="164" t="s">
        <v>1237</v>
      </c>
      <c r="AI5" s="164" t="s">
        <v>1238</v>
      </c>
      <c r="AJ5" s="164" t="s">
        <v>1239</v>
      </c>
      <c r="AK5" s="164" t="s">
        <v>1240</v>
      </c>
      <c r="AL5" s="159" t="s">
        <v>1241</v>
      </c>
    </row>
    <row r="6" s="130" customFormat="1" ht="17.25" customHeight="1" spans="1:38">
      <c r="A6" s="141" t="s">
        <v>1188</v>
      </c>
      <c r="B6" s="160"/>
      <c r="C6" s="160"/>
      <c r="D6" s="160"/>
      <c r="E6" s="160"/>
      <c r="F6" s="160"/>
      <c r="G6" s="160"/>
      <c r="H6" s="160"/>
      <c r="I6" s="160"/>
      <c r="J6" s="162"/>
      <c r="K6" s="160"/>
      <c r="L6" s="162"/>
      <c r="M6" s="162"/>
      <c r="N6" s="162"/>
      <c r="O6" s="160"/>
      <c r="P6" s="160"/>
      <c r="Q6" s="160"/>
      <c r="R6" s="160"/>
      <c r="S6" s="162"/>
      <c r="T6" s="162"/>
      <c r="U6" s="162"/>
      <c r="V6" s="162"/>
      <c r="W6" s="160"/>
      <c r="X6" s="161"/>
      <c r="Y6" s="161"/>
      <c r="Z6" s="161"/>
      <c r="AA6" s="161"/>
      <c r="AB6" s="161"/>
      <c r="AC6" s="161"/>
      <c r="AD6" s="161"/>
      <c r="AE6" s="161"/>
      <c r="AF6" s="161"/>
      <c r="AG6" s="161"/>
      <c r="AH6" s="161"/>
      <c r="AI6" s="161"/>
      <c r="AJ6" s="161"/>
      <c r="AK6" s="161"/>
      <c r="AL6" s="161"/>
    </row>
    <row r="7" s="130" customFormat="1" ht="17.25" customHeight="1" spans="1:38">
      <c r="A7" s="141" t="s">
        <v>1189</v>
      </c>
      <c r="B7" s="160"/>
      <c r="C7" s="160"/>
      <c r="D7" s="160"/>
      <c r="E7" s="160"/>
      <c r="F7" s="160"/>
      <c r="G7" s="160"/>
      <c r="H7" s="160"/>
      <c r="I7" s="160"/>
      <c r="J7" s="162"/>
      <c r="K7" s="160"/>
      <c r="L7" s="162"/>
      <c r="M7" s="162"/>
      <c r="N7" s="162"/>
      <c r="O7" s="160"/>
      <c r="P7" s="160"/>
      <c r="Q7" s="160"/>
      <c r="R7" s="160"/>
      <c r="S7" s="162"/>
      <c r="T7" s="162"/>
      <c r="U7" s="162"/>
      <c r="V7" s="162"/>
      <c r="W7" s="160"/>
      <c r="X7" s="161"/>
      <c r="Y7" s="161"/>
      <c r="Z7" s="161"/>
      <c r="AA7" s="161"/>
      <c r="AB7" s="161"/>
      <c r="AC7" s="161"/>
      <c r="AD7" s="161"/>
      <c r="AE7" s="161"/>
      <c r="AF7" s="161"/>
      <c r="AG7" s="161"/>
      <c r="AH7" s="161"/>
      <c r="AI7" s="161"/>
      <c r="AJ7" s="161"/>
      <c r="AK7" s="161"/>
      <c r="AL7" s="161"/>
    </row>
    <row r="8" s="130" customFormat="1" ht="17.25" customHeight="1" spans="1:38">
      <c r="A8" s="143" t="s">
        <v>1190</v>
      </c>
      <c r="B8" s="160"/>
      <c r="C8" s="160"/>
      <c r="D8" s="160"/>
      <c r="E8" s="160"/>
      <c r="F8" s="160"/>
      <c r="G8" s="160"/>
      <c r="H8" s="160"/>
      <c r="I8" s="160"/>
      <c r="J8" s="162"/>
      <c r="K8" s="160"/>
      <c r="L8" s="162"/>
      <c r="M8" s="162"/>
      <c r="N8" s="162"/>
      <c r="O8" s="160"/>
      <c r="P8" s="160"/>
      <c r="Q8" s="160"/>
      <c r="R8" s="160"/>
      <c r="S8" s="162"/>
      <c r="T8" s="162"/>
      <c r="U8" s="162"/>
      <c r="V8" s="162"/>
      <c r="W8" s="160"/>
      <c r="X8" s="161"/>
      <c r="Y8" s="161"/>
      <c r="Z8" s="161"/>
      <c r="AA8" s="161"/>
      <c r="AB8" s="161"/>
      <c r="AC8" s="161"/>
      <c r="AD8" s="161"/>
      <c r="AE8" s="161"/>
      <c r="AF8" s="161"/>
      <c r="AG8" s="161"/>
      <c r="AH8" s="161"/>
      <c r="AI8" s="161"/>
      <c r="AJ8" s="161"/>
      <c r="AK8" s="161"/>
      <c r="AL8" s="161"/>
    </row>
    <row r="9" s="130" customFormat="1" ht="17.25" customHeight="1" spans="1:38">
      <c r="A9" s="141" t="s">
        <v>1191</v>
      </c>
      <c r="B9" s="161"/>
      <c r="C9" s="161"/>
      <c r="D9" s="161"/>
      <c r="E9" s="161"/>
      <c r="F9" s="161"/>
      <c r="G9" s="161"/>
      <c r="H9" s="161"/>
      <c r="I9" s="161"/>
      <c r="J9" s="163"/>
      <c r="K9" s="161"/>
      <c r="L9" s="163"/>
      <c r="M9" s="163"/>
      <c r="N9" s="163"/>
      <c r="O9" s="161"/>
      <c r="P9" s="161"/>
      <c r="Q9" s="161"/>
      <c r="R9" s="161"/>
      <c r="S9" s="163"/>
      <c r="T9" s="163"/>
      <c r="U9" s="163"/>
      <c r="V9" s="163"/>
      <c r="W9" s="161"/>
      <c r="X9" s="161"/>
      <c r="Y9" s="161"/>
      <c r="Z9" s="161"/>
      <c r="AA9" s="161"/>
      <c r="AB9" s="161"/>
      <c r="AC9" s="161"/>
      <c r="AD9" s="161"/>
      <c r="AE9" s="161"/>
      <c r="AF9" s="161"/>
      <c r="AG9" s="161"/>
      <c r="AH9" s="161"/>
      <c r="AI9" s="161"/>
      <c r="AJ9" s="161"/>
      <c r="AK9" s="161"/>
      <c r="AL9" s="161"/>
    </row>
    <row r="10" s="130" customFormat="1" ht="17.25" customHeight="1" spans="1:38">
      <c r="A10" s="141" t="s">
        <v>1189</v>
      </c>
      <c r="B10" s="161"/>
      <c r="C10" s="161"/>
      <c r="D10" s="161"/>
      <c r="E10" s="161"/>
      <c r="F10" s="161"/>
      <c r="G10" s="161"/>
      <c r="H10" s="161"/>
      <c r="I10" s="161"/>
      <c r="J10" s="163"/>
      <c r="K10" s="161"/>
      <c r="L10" s="163"/>
      <c r="M10" s="163"/>
      <c r="N10" s="163"/>
      <c r="O10" s="161"/>
      <c r="P10" s="161"/>
      <c r="Q10" s="161"/>
      <c r="R10" s="161"/>
      <c r="S10" s="163"/>
      <c r="T10" s="163"/>
      <c r="U10" s="163"/>
      <c r="V10" s="163"/>
      <c r="W10" s="161"/>
      <c r="X10" s="161"/>
      <c r="Y10" s="161"/>
      <c r="Z10" s="161"/>
      <c r="AA10" s="161"/>
      <c r="AB10" s="161"/>
      <c r="AC10" s="161"/>
      <c r="AD10" s="161"/>
      <c r="AE10" s="161"/>
      <c r="AF10" s="161"/>
      <c r="AG10" s="161"/>
      <c r="AH10" s="161"/>
      <c r="AI10" s="161"/>
      <c r="AJ10" s="161"/>
      <c r="AK10" s="161"/>
      <c r="AL10" s="161"/>
    </row>
    <row r="11" s="130" customFormat="1" ht="17.25" customHeight="1" spans="1:38">
      <c r="A11" s="141" t="s">
        <v>1192</v>
      </c>
      <c r="B11" s="161"/>
      <c r="C11" s="161"/>
      <c r="D11" s="161"/>
      <c r="E11" s="161"/>
      <c r="F11" s="161"/>
      <c r="G11" s="161"/>
      <c r="H11" s="161"/>
      <c r="I11" s="161"/>
      <c r="J11" s="163"/>
      <c r="K11" s="161"/>
      <c r="L11" s="163"/>
      <c r="M11" s="163"/>
      <c r="N11" s="163"/>
      <c r="O11" s="161"/>
      <c r="P11" s="161"/>
      <c r="Q11" s="161"/>
      <c r="R11" s="161"/>
      <c r="S11" s="163"/>
      <c r="T11" s="163"/>
      <c r="U11" s="163"/>
      <c r="V11" s="163"/>
      <c r="W11" s="161"/>
      <c r="X11" s="161"/>
      <c r="Y11" s="161"/>
      <c r="Z11" s="161"/>
      <c r="AA11" s="161"/>
      <c r="AB11" s="161"/>
      <c r="AC11" s="161"/>
      <c r="AD11" s="161"/>
      <c r="AE11" s="161"/>
      <c r="AF11" s="161"/>
      <c r="AG11" s="161"/>
      <c r="AH11" s="161"/>
      <c r="AI11" s="161"/>
      <c r="AJ11" s="161"/>
      <c r="AK11" s="161"/>
      <c r="AL11" s="161"/>
    </row>
    <row r="12" s="130" customFormat="1" ht="17.25" customHeight="1" spans="1:38">
      <c r="A12" s="145" t="s">
        <v>1193</v>
      </c>
      <c r="B12" s="161"/>
      <c r="C12" s="161"/>
      <c r="D12" s="161"/>
      <c r="E12" s="161"/>
      <c r="F12" s="161"/>
      <c r="G12" s="161"/>
      <c r="H12" s="161"/>
      <c r="I12" s="161"/>
      <c r="J12" s="163"/>
      <c r="K12" s="161"/>
      <c r="L12" s="163"/>
      <c r="M12" s="163"/>
      <c r="N12" s="163"/>
      <c r="O12" s="161"/>
      <c r="P12" s="161"/>
      <c r="Q12" s="161"/>
      <c r="R12" s="161"/>
      <c r="S12" s="163"/>
      <c r="T12" s="163"/>
      <c r="U12" s="163"/>
      <c r="V12" s="163"/>
      <c r="W12" s="161"/>
      <c r="X12" s="161"/>
      <c r="Y12" s="161"/>
      <c r="Z12" s="161"/>
      <c r="AA12" s="161"/>
      <c r="AB12" s="161"/>
      <c r="AC12" s="161"/>
      <c r="AD12" s="161"/>
      <c r="AE12" s="161"/>
      <c r="AF12" s="161"/>
      <c r="AG12" s="161"/>
      <c r="AH12" s="161"/>
      <c r="AI12" s="161"/>
      <c r="AJ12" s="161"/>
      <c r="AK12" s="161"/>
      <c r="AL12" s="161"/>
    </row>
    <row r="13" s="130" customFormat="1" ht="17.25" customHeight="1" spans="1:38">
      <c r="A13" s="145" t="s">
        <v>1194</v>
      </c>
      <c r="B13" s="161"/>
      <c r="C13" s="161"/>
      <c r="D13" s="161"/>
      <c r="E13" s="161"/>
      <c r="F13" s="161"/>
      <c r="G13" s="161"/>
      <c r="H13" s="161"/>
      <c r="I13" s="161"/>
      <c r="J13" s="163"/>
      <c r="K13" s="161"/>
      <c r="L13" s="163"/>
      <c r="M13" s="163"/>
      <c r="N13" s="163"/>
      <c r="O13" s="161"/>
      <c r="P13" s="161"/>
      <c r="Q13" s="161"/>
      <c r="R13" s="161"/>
      <c r="S13" s="163"/>
      <c r="T13" s="163"/>
      <c r="U13" s="163"/>
      <c r="V13" s="163"/>
      <c r="W13" s="161"/>
      <c r="X13" s="161"/>
      <c r="Y13" s="161"/>
      <c r="Z13" s="161"/>
      <c r="AA13" s="161"/>
      <c r="AB13" s="161"/>
      <c r="AC13" s="161"/>
      <c r="AD13" s="161"/>
      <c r="AE13" s="161"/>
      <c r="AF13" s="161"/>
      <c r="AG13" s="161"/>
      <c r="AH13" s="161"/>
      <c r="AI13" s="161"/>
      <c r="AJ13" s="161"/>
      <c r="AK13" s="161"/>
      <c r="AL13" s="161"/>
    </row>
    <row r="14" s="130" customFormat="1" ht="30" customHeight="1" spans="1:38">
      <c r="A14" s="145" t="s">
        <v>1195</v>
      </c>
      <c r="B14" s="161">
        <f>C14+'表七(2)'!B14</f>
        <v>446872</v>
      </c>
      <c r="C14" s="161">
        <f>SUM(D14:AL14)</f>
        <v>365757</v>
      </c>
      <c r="D14" s="161"/>
      <c r="E14" s="161">
        <v>70490</v>
      </c>
      <c r="F14" s="161">
        <v>26877</v>
      </c>
      <c r="G14" s="161">
        <v>5102</v>
      </c>
      <c r="H14" s="161"/>
      <c r="I14" s="161">
        <v>121</v>
      </c>
      <c r="J14" s="161">
        <v>4057</v>
      </c>
      <c r="K14" s="161">
        <v>6480</v>
      </c>
      <c r="L14" s="161">
        <v>27215</v>
      </c>
      <c r="M14" s="161">
        <v>220</v>
      </c>
      <c r="N14" s="161"/>
      <c r="O14" s="161"/>
      <c r="P14" s="161">
        <v>8181</v>
      </c>
      <c r="Q14" s="161"/>
      <c r="R14" s="161"/>
      <c r="S14" s="161"/>
      <c r="T14" s="161">
        <v>1700</v>
      </c>
      <c r="U14" s="161">
        <v>23500</v>
      </c>
      <c r="V14" s="161">
        <v>200</v>
      </c>
      <c r="W14" s="161">
        <v>800</v>
      </c>
      <c r="X14" s="161">
        <v>52500</v>
      </c>
      <c r="Y14" s="161">
        <v>57800</v>
      </c>
      <c r="Z14" s="161">
        <v>150</v>
      </c>
      <c r="AA14" s="161">
        <v>0</v>
      </c>
      <c r="AB14" s="161">
        <v>61500</v>
      </c>
      <c r="AC14" s="161">
        <v>5100</v>
      </c>
      <c r="AD14" s="161">
        <v>0</v>
      </c>
      <c r="AE14" s="161">
        <v>0</v>
      </c>
      <c r="AF14" s="161">
        <v>0</v>
      </c>
      <c r="AG14" s="161">
        <v>0</v>
      </c>
      <c r="AH14" s="161">
        <v>7850</v>
      </c>
      <c r="AI14" s="161">
        <v>350</v>
      </c>
      <c r="AJ14" s="161">
        <v>650</v>
      </c>
      <c r="AK14" s="161">
        <v>0</v>
      </c>
      <c r="AL14" s="161">
        <v>4914</v>
      </c>
    </row>
    <row r="15" s="130" customFormat="1" ht="17.25" customHeight="1" spans="1:38">
      <c r="A15" s="147" t="s">
        <v>1194</v>
      </c>
      <c r="B15" s="161"/>
      <c r="C15" s="161"/>
      <c r="D15" s="161"/>
      <c r="E15" s="161"/>
      <c r="F15" s="161"/>
      <c r="G15" s="161"/>
      <c r="H15" s="161"/>
      <c r="I15" s="161"/>
      <c r="J15" s="163"/>
      <c r="K15" s="161"/>
      <c r="L15" s="163"/>
      <c r="M15" s="163"/>
      <c r="N15" s="163"/>
      <c r="O15" s="161"/>
      <c r="P15" s="161"/>
      <c r="Q15" s="161"/>
      <c r="R15" s="161"/>
      <c r="S15" s="163"/>
      <c r="T15" s="163"/>
      <c r="U15" s="163"/>
      <c r="V15" s="163"/>
      <c r="W15" s="161"/>
      <c r="X15" s="161"/>
      <c r="Y15" s="161"/>
      <c r="Z15" s="161"/>
      <c r="AA15" s="161"/>
      <c r="AB15" s="161"/>
      <c r="AC15" s="161"/>
      <c r="AD15" s="161"/>
      <c r="AE15" s="161"/>
      <c r="AF15" s="161"/>
      <c r="AG15" s="161"/>
      <c r="AH15" s="161"/>
      <c r="AI15" s="161"/>
      <c r="AJ15" s="161"/>
      <c r="AK15" s="161"/>
      <c r="AL15" s="161"/>
    </row>
    <row r="16" s="130" customFormat="1" ht="17.25" customHeight="1" spans="1:38">
      <c r="A16" s="141" t="s">
        <v>1191</v>
      </c>
      <c r="B16" s="161"/>
      <c r="C16" s="161"/>
      <c r="D16" s="161"/>
      <c r="E16" s="161"/>
      <c r="F16" s="161"/>
      <c r="G16" s="161"/>
      <c r="H16" s="161"/>
      <c r="I16" s="161"/>
      <c r="J16" s="163"/>
      <c r="K16" s="161"/>
      <c r="L16" s="163"/>
      <c r="M16" s="163"/>
      <c r="N16" s="163"/>
      <c r="O16" s="161"/>
      <c r="P16" s="161"/>
      <c r="Q16" s="161"/>
      <c r="R16" s="161"/>
      <c r="S16" s="163"/>
      <c r="T16" s="163"/>
      <c r="U16" s="163"/>
      <c r="V16" s="163"/>
      <c r="W16" s="161"/>
      <c r="X16" s="161"/>
      <c r="Y16" s="161"/>
      <c r="Z16" s="161"/>
      <c r="AA16" s="161"/>
      <c r="AB16" s="161"/>
      <c r="AC16" s="161"/>
      <c r="AD16" s="161"/>
      <c r="AE16" s="161"/>
      <c r="AF16" s="161"/>
      <c r="AG16" s="161"/>
      <c r="AH16" s="161"/>
      <c r="AI16" s="161"/>
      <c r="AJ16" s="161"/>
      <c r="AK16" s="161"/>
      <c r="AL16" s="161"/>
    </row>
    <row r="17" s="130" customFormat="1" ht="17.25" customHeight="1" spans="1:38">
      <c r="A17" s="147" t="s">
        <v>1194</v>
      </c>
      <c r="B17" s="161"/>
      <c r="C17" s="161"/>
      <c r="D17" s="161"/>
      <c r="E17" s="161"/>
      <c r="F17" s="161"/>
      <c r="G17" s="161"/>
      <c r="H17" s="161"/>
      <c r="I17" s="161"/>
      <c r="J17" s="163"/>
      <c r="K17" s="161"/>
      <c r="L17" s="163"/>
      <c r="M17" s="163"/>
      <c r="N17" s="163"/>
      <c r="O17" s="161"/>
      <c r="P17" s="161"/>
      <c r="Q17" s="161"/>
      <c r="R17" s="161"/>
      <c r="S17" s="163"/>
      <c r="T17" s="163"/>
      <c r="U17" s="163"/>
      <c r="V17" s="163"/>
      <c r="W17" s="161"/>
      <c r="X17" s="161"/>
      <c r="Y17" s="161"/>
      <c r="Z17" s="161"/>
      <c r="AA17" s="161"/>
      <c r="AB17" s="161"/>
      <c r="AC17" s="161"/>
      <c r="AD17" s="161"/>
      <c r="AE17" s="161"/>
      <c r="AF17" s="161"/>
      <c r="AG17" s="161"/>
      <c r="AH17" s="161"/>
      <c r="AI17" s="161"/>
      <c r="AJ17" s="161"/>
      <c r="AK17" s="161"/>
      <c r="AL17" s="161"/>
    </row>
    <row r="18" s="130" customFormat="1" ht="15.95" customHeight="1" spans="1:38">
      <c r="A18" s="144"/>
      <c r="B18" s="161"/>
      <c r="C18" s="161"/>
      <c r="D18" s="161"/>
      <c r="E18" s="161"/>
      <c r="F18" s="161"/>
      <c r="G18" s="161"/>
      <c r="H18" s="161"/>
      <c r="I18" s="161"/>
      <c r="J18" s="163"/>
      <c r="K18" s="161"/>
      <c r="L18" s="163"/>
      <c r="M18" s="163"/>
      <c r="N18" s="163"/>
      <c r="O18" s="161"/>
      <c r="P18" s="161"/>
      <c r="Q18" s="161"/>
      <c r="R18" s="161"/>
      <c r="S18" s="163"/>
      <c r="T18" s="163"/>
      <c r="U18" s="163"/>
      <c r="V18" s="163"/>
      <c r="W18" s="161"/>
      <c r="X18" s="161"/>
      <c r="Y18" s="161"/>
      <c r="Z18" s="161"/>
      <c r="AA18" s="161"/>
      <c r="AB18" s="161"/>
      <c r="AC18" s="161"/>
      <c r="AD18" s="161"/>
      <c r="AE18" s="161"/>
      <c r="AF18" s="161"/>
      <c r="AG18" s="161"/>
      <c r="AH18" s="161"/>
      <c r="AI18" s="161"/>
      <c r="AJ18" s="161"/>
      <c r="AK18" s="161"/>
      <c r="AL18" s="161"/>
    </row>
  </sheetData>
  <mergeCells count="5">
    <mergeCell ref="A2:AL2"/>
    <mergeCell ref="A3:AL3"/>
    <mergeCell ref="C4:AL4"/>
    <mergeCell ref="A4:A5"/>
    <mergeCell ref="B4:B5"/>
  </mergeCells>
  <printOptions horizontalCentered="1"/>
  <pageMargins left="0.471527777777778" right="0.471527777777778" top="0.590277777777778" bottom="0.471527777777778" header="0.313888888888889" footer="0.313888888888889"/>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7"/>
  <sheetViews>
    <sheetView showGridLines="0" showZeros="0" workbookViewId="0">
      <selection activeCell="C15" sqref="C14:X15"/>
    </sheetView>
  </sheetViews>
  <sheetFormatPr defaultColWidth="5.75" defaultRowHeight="14.4"/>
  <cols>
    <col min="1" max="1" width="15.125" style="130" customWidth="1"/>
    <col min="2" max="2" width="7.375" style="130" customWidth="1"/>
    <col min="3" max="10" width="5.625" style="130" customWidth="1"/>
    <col min="11" max="11" width="5.625" style="131" customWidth="1"/>
    <col min="12" max="15" width="5.625" style="130" customWidth="1"/>
    <col min="16" max="16" width="5.625" style="131" customWidth="1"/>
    <col min="17" max="22" width="5.625" style="130" customWidth="1"/>
    <col min="23" max="23" width="9.375" style="130" customWidth="1"/>
    <col min="24" max="16384" width="5.75" style="130"/>
  </cols>
  <sheetData>
    <row r="1" ht="15.6" spans="1:1">
      <c r="A1" s="33" t="s">
        <v>1242</v>
      </c>
    </row>
    <row r="2" s="129" customFormat="1" ht="33.95" customHeight="1" spans="1:23">
      <c r="A2" s="132"/>
      <c r="B2" s="133" t="s">
        <v>1204</v>
      </c>
      <c r="C2" s="133"/>
      <c r="D2" s="133"/>
      <c r="E2" s="133"/>
      <c r="F2" s="133"/>
      <c r="G2" s="133"/>
      <c r="H2" s="133"/>
      <c r="I2" s="133"/>
      <c r="J2" s="133"/>
      <c r="K2" s="133"/>
      <c r="L2" s="133"/>
      <c r="M2" s="133"/>
      <c r="N2" s="133"/>
      <c r="O2" s="133"/>
      <c r="P2" s="133"/>
      <c r="Q2" s="133"/>
      <c r="R2" s="133"/>
      <c r="S2" s="133"/>
      <c r="T2" s="133"/>
      <c r="U2" s="133"/>
      <c r="V2" s="133"/>
      <c r="W2" s="132"/>
    </row>
    <row r="3" ht="17.1" customHeight="1" spans="1:23">
      <c r="A3" s="134"/>
      <c r="B3" s="135"/>
      <c r="C3" s="135"/>
      <c r="D3" s="135"/>
      <c r="E3" s="135"/>
      <c r="F3" s="135"/>
      <c r="G3" s="135"/>
      <c r="H3" s="135"/>
      <c r="I3" s="135"/>
      <c r="J3" s="135"/>
      <c r="K3" s="135"/>
      <c r="L3" s="135"/>
      <c r="M3" s="135"/>
      <c r="N3" s="135"/>
      <c r="O3" s="135"/>
      <c r="P3" s="135"/>
      <c r="Q3" s="135"/>
      <c r="R3" s="135"/>
      <c r="S3" s="135"/>
      <c r="T3" s="135"/>
      <c r="U3" s="135"/>
      <c r="V3" s="150"/>
      <c r="W3" s="134" t="s">
        <v>26</v>
      </c>
    </row>
    <row r="4" ht="31.5" customHeight="1" spans="1:23">
      <c r="A4" s="136" t="s">
        <v>1243</v>
      </c>
      <c r="B4" s="137" t="s">
        <v>1244</v>
      </c>
      <c r="C4" s="137"/>
      <c r="D4" s="137"/>
      <c r="E4" s="137"/>
      <c r="F4" s="137"/>
      <c r="G4" s="137"/>
      <c r="H4" s="137"/>
      <c r="I4" s="137"/>
      <c r="J4" s="137"/>
      <c r="K4" s="137"/>
      <c r="L4" s="137"/>
      <c r="M4" s="137"/>
      <c r="N4" s="137"/>
      <c r="O4" s="137"/>
      <c r="P4" s="137"/>
      <c r="Q4" s="137"/>
      <c r="R4" s="137"/>
      <c r="S4" s="137"/>
      <c r="T4" s="137"/>
      <c r="U4" s="137"/>
      <c r="V4" s="137"/>
      <c r="W4" s="137"/>
    </row>
    <row r="5" s="130" customFormat="1" ht="72.75" customHeight="1" spans="1:23">
      <c r="A5" s="138"/>
      <c r="B5" s="139" t="s">
        <v>1245</v>
      </c>
      <c r="C5" s="140" t="s">
        <v>65</v>
      </c>
      <c r="D5" s="140" t="s">
        <v>1246</v>
      </c>
      <c r="E5" s="140" t="s">
        <v>1247</v>
      </c>
      <c r="F5" s="140" t="s">
        <v>1248</v>
      </c>
      <c r="G5" s="140" t="s">
        <v>1249</v>
      </c>
      <c r="H5" s="140" t="s">
        <v>1250</v>
      </c>
      <c r="I5" s="140" t="s">
        <v>1251</v>
      </c>
      <c r="J5" s="140" t="s">
        <v>1252</v>
      </c>
      <c r="K5" s="140" t="s">
        <v>1253</v>
      </c>
      <c r="L5" s="140" t="s">
        <v>1254</v>
      </c>
      <c r="M5" s="140" t="s">
        <v>1255</v>
      </c>
      <c r="N5" s="140" t="s">
        <v>1256</v>
      </c>
      <c r="O5" s="140" t="s">
        <v>1257</v>
      </c>
      <c r="P5" s="140" t="s">
        <v>1258</v>
      </c>
      <c r="Q5" s="140" t="s">
        <v>1259</v>
      </c>
      <c r="R5" s="140" t="s">
        <v>1260</v>
      </c>
      <c r="S5" s="140" t="s">
        <v>1261</v>
      </c>
      <c r="T5" s="140" t="s">
        <v>1262</v>
      </c>
      <c r="U5" s="140" t="s">
        <v>1263</v>
      </c>
      <c r="V5" s="140" t="s">
        <v>1264</v>
      </c>
      <c r="W5" s="140" t="s">
        <v>1265</v>
      </c>
    </row>
    <row r="6" s="130" customFormat="1" ht="17.25" customHeight="1" spans="1:23">
      <c r="A6" s="141" t="s">
        <v>1188</v>
      </c>
      <c r="B6" s="142"/>
      <c r="C6" s="142"/>
      <c r="D6" s="142"/>
      <c r="E6" s="142"/>
      <c r="F6" s="142"/>
      <c r="G6" s="142"/>
      <c r="H6" s="142"/>
      <c r="I6" s="142"/>
      <c r="J6" s="142"/>
      <c r="K6" s="148"/>
      <c r="L6" s="142"/>
      <c r="M6" s="142"/>
      <c r="N6" s="142"/>
      <c r="O6" s="142"/>
      <c r="P6" s="148"/>
      <c r="Q6" s="142"/>
      <c r="R6" s="142"/>
      <c r="S6" s="142"/>
      <c r="T6" s="142"/>
      <c r="U6" s="142"/>
      <c r="V6" s="142"/>
      <c r="W6" s="142"/>
    </row>
    <row r="7" s="130" customFormat="1" ht="17.25" customHeight="1" spans="1:23">
      <c r="A7" s="141" t="s">
        <v>1189</v>
      </c>
      <c r="B7" s="142"/>
      <c r="C7" s="142"/>
      <c r="D7" s="142"/>
      <c r="E7" s="142"/>
      <c r="F7" s="142"/>
      <c r="G7" s="142"/>
      <c r="H7" s="142"/>
      <c r="I7" s="142"/>
      <c r="J7" s="142"/>
      <c r="K7" s="148"/>
      <c r="L7" s="142"/>
      <c r="M7" s="142"/>
      <c r="N7" s="142"/>
      <c r="O7" s="142"/>
      <c r="P7" s="148"/>
      <c r="Q7" s="142"/>
      <c r="R7" s="142"/>
      <c r="S7" s="142"/>
      <c r="T7" s="142"/>
      <c r="U7" s="142"/>
      <c r="V7" s="142"/>
      <c r="W7" s="142"/>
    </row>
    <row r="8" s="130" customFormat="1" ht="17.25" customHeight="1" spans="1:23">
      <c r="A8" s="143" t="s">
        <v>1190</v>
      </c>
      <c r="B8" s="142"/>
      <c r="C8" s="142"/>
      <c r="D8" s="142"/>
      <c r="E8" s="142"/>
      <c r="F8" s="142"/>
      <c r="G8" s="142"/>
      <c r="H8" s="142"/>
      <c r="I8" s="142"/>
      <c r="J8" s="142"/>
      <c r="K8" s="148"/>
      <c r="L8" s="142"/>
      <c r="M8" s="142"/>
      <c r="N8" s="142"/>
      <c r="O8" s="142"/>
      <c r="P8" s="148"/>
      <c r="Q8" s="142"/>
      <c r="R8" s="142"/>
      <c r="S8" s="142"/>
      <c r="T8" s="142"/>
      <c r="U8" s="142"/>
      <c r="V8" s="142"/>
      <c r="W8" s="142"/>
    </row>
    <row r="9" s="130" customFormat="1" ht="17.25" customHeight="1" spans="1:23">
      <c r="A9" s="141" t="s">
        <v>1191</v>
      </c>
      <c r="B9" s="144"/>
      <c r="C9" s="144"/>
      <c r="D9" s="144"/>
      <c r="E9" s="144"/>
      <c r="F9" s="144"/>
      <c r="G9" s="144"/>
      <c r="H9" s="144"/>
      <c r="I9" s="144"/>
      <c r="J9" s="144"/>
      <c r="K9" s="149"/>
      <c r="L9" s="144"/>
      <c r="M9" s="144"/>
      <c r="N9" s="144"/>
      <c r="O9" s="144"/>
      <c r="P9" s="149"/>
      <c r="Q9" s="144"/>
      <c r="R9" s="144"/>
      <c r="S9" s="144"/>
      <c r="T9" s="144"/>
      <c r="U9" s="144"/>
      <c r="V9" s="144"/>
      <c r="W9" s="144"/>
    </row>
    <row r="10" s="130" customFormat="1" ht="17.25" customHeight="1" spans="1:23">
      <c r="A10" s="141" t="s">
        <v>1189</v>
      </c>
      <c r="B10" s="144"/>
      <c r="C10" s="144"/>
      <c r="D10" s="144"/>
      <c r="E10" s="144"/>
      <c r="F10" s="144"/>
      <c r="G10" s="144"/>
      <c r="H10" s="144"/>
      <c r="I10" s="144"/>
      <c r="J10" s="144"/>
      <c r="K10" s="149"/>
      <c r="L10" s="144"/>
      <c r="M10" s="144"/>
      <c r="N10" s="144"/>
      <c r="O10" s="144"/>
      <c r="P10" s="149"/>
      <c r="Q10" s="144"/>
      <c r="R10" s="144"/>
      <c r="S10" s="144"/>
      <c r="T10" s="144"/>
      <c r="U10" s="144"/>
      <c r="V10" s="144"/>
      <c r="W10" s="144"/>
    </row>
    <row r="11" s="130" customFormat="1" ht="17.25" customHeight="1" spans="1:23">
      <c r="A11" s="141" t="s">
        <v>1192</v>
      </c>
      <c r="B11" s="144"/>
      <c r="C11" s="144"/>
      <c r="D11" s="144"/>
      <c r="E11" s="144"/>
      <c r="F11" s="144"/>
      <c r="G11" s="144"/>
      <c r="H11" s="144"/>
      <c r="I11" s="144"/>
      <c r="J11" s="144"/>
      <c r="K11" s="149"/>
      <c r="L11" s="144"/>
      <c r="M11" s="144"/>
      <c r="N11" s="144"/>
      <c r="O11" s="144"/>
      <c r="P11" s="149"/>
      <c r="Q11" s="144"/>
      <c r="R11" s="144"/>
      <c r="S11" s="144"/>
      <c r="T11" s="144"/>
      <c r="U11" s="144"/>
      <c r="V11" s="144"/>
      <c r="W11" s="144"/>
    </row>
    <row r="12" s="130" customFormat="1" ht="17.25" customHeight="1" spans="1:23">
      <c r="A12" s="145" t="s">
        <v>1193</v>
      </c>
      <c r="B12" s="144"/>
      <c r="C12" s="144"/>
      <c r="D12" s="144"/>
      <c r="E12" s="144"/>
      <c r="F12" s="144"/>
      <c r="G12" s="144"/>
      <c r="H12" s="144"/>
      <c r="I12" s="144"/>
      <c r="J12" s="144"/>
      <c r="K12" s="149"/>
      <c r="L12" s="144"/>
      <c r="M12" s="144"/>
      <c r="N12" s="144"/>
      <c r="O12" s="144"/>
      <c r="P12" s="149"/>
      <c r="Q12" s="144"/>
      <c r="R12" s="144"/>
      <c r="S12" s="144"/>
      <c r="T12" s="144"/>
      <c r="U12" s="144"/>
      <c r="V12" s="144"/>
      <c r="W12" s="144"/>
    </row>
    <row r="13" s="130" customFormat="1" ht="17.25" customHeight="1" spans="1:23">
      <c r="A13" s="145" t="s">
        <v>1194</v>
      </c>
      <c r="B13" s="144"/>
      <c r="C13" s="144"/>
      <c r="D13" s="144"/>
      <c r="E13" s="144"/>
      <c r="F13" s="144"/>
      <c r="G13" s="144"/>
      <c r="H13" s="144"/>
      <c r="I13" s="144"/>
      <c r="J13" s="144"/>
      <c r="K13" s="149"/>
      <c r="L13" s="144"/>
      <c r="M13" s="144"/>
      <c r="N13" s="144"/>
      <c r="O13" s="144"/>
      <c r="P13" s="149"/>
      <c r="Q13" s="144"/>
      <c r="R13" s="144"/>
      <c r="S13" s="144"/>
      <c r="T13" s="144"/>
      <c r="U13" s="144"/>
      <c r="V13" s="144"/>
      <c r="W13" s="144"/>
    </row>
    <row r="14" s="130" customFormat="1" ht="17.25" customHeight="1" spans="1:23">
      <c r="A14" s="145" t="s">
        <v>1195</v>
      </c>
      <c r="B14" s="146">
        <f>SUM(C14:W14)</f>
        <v>81115</v>
      </c>
      <c r="C14" s="144">
        <v>2076</v>
      </c>
      <c r="D14" s="144"/>
      <c r="E14" s="144">
        <v>70</v>
      </c>
      <c r="F14" s="144">
        <v>329</v>
      </c>
      <c r="G14" s="144">
        <v>1970</v>
      </c>
      <c r="H14" s="144">
        <v>1350</v>
      </c>
      <c r="I14" s="144">
        <v>600</v>
      </c>
      <c r="J14" s="144">
        <v>1930</v>
      </c>
      <c r="K14" s="144">
        <v>2000</v>
      </c>
      <c r="L14" s="144">
        <v>15000</v>
      </c>
      <c r="M14" s="144">
        <v>700</v>
      </c>
      <c r="N14" s="144">
        <v>30500</v>
      </c>
      <c r="O14" s="144">
        <v>5500</v>
      </c>
      <c r="P14" s="144">
        <v>2800</v>
      </c>
      <c r="Q14" s="144">
        <v>950</v>
      </c>
      <c r="R14" s="144">
        <v>250</v>
      </c>
      <c r="S14" s="144">
        <v>2800</v>
      </c>
      <c r="T14" s="144">
        <v>8380</v>
      </c>
      <c r="U14" s="144">
        <v>180</v>
      </c>
      <c r="V14" s="144">
        <v>1030</v>
      </c>
      <c r="W14" s="144">
        <v>2700</v>
      </c>
    </row>
    <row r="15" s="130" customFormat="1" ht="17.25" customHeight="1" spans="1:23">
      <c r="A15" s="147" t="s">
        <v>1194</v>
      </c>
      <c r="B15" s="144"/>
      <c r="C15" s="144"/>
      <c r="D15" s="144"/>
      <c r="E15" s="144"/>
      <c r="F15" s="144"/>
      <c r="G15" s="144"/>
      <c r="H15" s="144"/>
      <c r="I15" s="144"/>
      <c r="J15" s="144"/>
      <c r="K15" s="149"/>
      <c r="L15" s="144"/>
      <c r="M15" s="144"/>
      <c r="N15" s="144"/>
      <c r="O15" s="144"/>
      <c r="P15" s="149"/>
      <c r="Q15" s="144"/>
      <c r="R15" s="144"/>
      <c r="S15" s="144"/>
      <c r="T15" s="144"/>
      <c r="U15" s="144"/>
      <c r="V15" s="144"/>
      <c r="W15" s="144"/>
    </row>
    <row r="16" s="130" customFormat="1" ht="17.25" customHeight="1" spans="1:23">
      <c r="A16" s="141" t="s">
        <v>1191</v>
      </c>
      <c r="B16" s="144"/>
      <c r="C16" s="144"/>
      <c r="D16" s="144"/>
      <c r="E16" s="144"/>
      <c r="F16" s="144"/>
      <c r="G16" s="144"/>
      <c r="H16" s="144"/>
      <c r="I16" s="144"/>
      <c r="J16" s="144"/>
      <c r="K16" s="149"/>
      <c r="L16" s="144"/>
      <c r="M16" s="144"/>
      <c r="N16" s="144"/>
      <c r="O16" s="144"/>
      <c r="P16" s="149"/>
      <c r="Q16" s="144"/>
      <c r="R16" s="144"/>
      <c r="S16" s="144"/>
      <c r="T16" s="144"/>
      <c r="U16" s="144"/>
      <c r="V16" s="144"/>
      <c r="W16" s="144"/>
    </row>
    <row r="17" s="130" customFormat="1" ht="17.25" customHeight="1" spans="1:23">
      <c r="A17" s="147" t="s">
        <v>1194</v>
      </c>
      <c r="B17" s="144"/>
      <c r="C17" s="144"/>
      <c r="D17" s="144"/>
      <c r="E17" s="144"/>
      <c r="F17" s="144"/>
      <c r="G17" s="144"/>
      <c r="H17" s="144"/>
      <c r="I17" s="144"/>
      <c r="J17" s="144"/>
      <c r="K17" s="149"/>
      <c r="L17" s="144"/>
      <c r="M17" s="144"/>
      <c r="N17" s="144"/>
      <c r="O17" s="144"/>
      <c r="P17" s="149"/>
      <c r="Q17" s="144"/>
      <c r="R17" s="144"/>
      <c r="S17" s="144"/>
      <c r="T17" s="144"/>
      <c r="U17" s="144"/>
      <c r="V17" s="144"/>
      <c r="W17" s="144"/>
    </row>
  </sheetData>
  <mergeCells count="3">
    <mergeCell ref="B4:W4"/>
    <mergeCell ref="A4:A5"/>
    <mergeCell ref="B2:U3"/>
  </mergeCells>
  <printOptions horizontalCentered="1"/>
  <pageMargins left="0.471527777777778" right="0.471527777777778" top="0.590277777777778" bottom="0.471527777777778" header="0.313888888888889" footer="0.313888888888889"/>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showGridLines="0" showZeros="0" workbookViewId="0">
      <selection activeCell="E17" sqref="E17"/>
    </sheetView>
  </sheetViews>
  <sheetFormatPr defaultColWidth="9.125" defaultRowHeight="15.6" outlineLevelCol="6"/>
  <cols>
    <col min="1" max="1" width="12.25" style="95" customWidth="1"/>
    <col min="2" max="2" width="16.375" style="94" customWidth="1"/>
    <col min="3" max="5" width="18" style="94" customWidth="1"/>
    <col min="6" max="7" width="18" style="96" customWidth="1"/>
    <col min="8" max="8" width="12.625" style="97"/>
    <col min="9" max="248" width="9.125" style="97"/>
    <col min="249" max="249" width="30.125" style="97" customWidth="1"/>
    <col min="250" max="252" width="16.625" style="97" customWidth="1"/>
    <col min="253" max="253" width="30.125" style="97" customWidth="1"/>
    <col min="254" max="256" width="18" style="97" customWidth="1"/>
    <col min="257" max="261" width="9.125" style="97" hidden="1" customWidth="1"/>
    <col min="262" max="504" width="9.125" style="97"/>
    <col min="505" max="505" width="30.125" style="97" customWidth="1"/>
    <col min="506" max="508" width="16.625" style="97" customWidth="1"/>
    <col min="509" max="509" width="30.125" style="97" customWidth="1"/>
    <col min="510" max="512" width="18" style="97" customWidth="1"/>
    <col min="513" max="517" width="9.125" style="97" hidden="1" customWidth="1"/>
    <col min="518" max="760" width="9.125" style="97"/>
    <col min="761" max="761" width="30.125" style="97" customWidth="1"/>
    <col min="762" max="764" width="16.625" style="97" customWidth="1"/>
    <col min="765" max="765" width="30.125" style="97" customWidth="1"/>
    <col min="766" max="768" width="18" style="97" customWidth="1"/>
    <col min="769" max="773" width="9.125" style="97" hidden="1" customWidth="1"/>
    <col min="774" max="1016" width="9.125" style="97"/>
    <col min="1017" max="1017" width="30.125" style="97" customWidth="1"/>
    <col min="1018" max="1020" width="16.625" style="97" customWidth="1"/>
    <col min="1021" max="1021" width="30.125" style="97" customWidth="1"/>
    <col min="1022" max="1024" width="18" style="97" customWidth="1"/>
    <col min="1025" max="1029" width="9.125" style="97" hidden="1" customWidth="1"/>
    <col min="1030" max="1272" width="9.125" style="97"/>
    <col min="1273" max="1273" width="30.125" style="97" customWidth="1"/>
    <col min="1274" max="1276" width="16.625" style="97" customWidth="1"/>
    <col min="1277" max="1277" width="30.125" style="97" customWidth="1"/>
    <col min="1278" max="1280" width="18" style="97" customWidth="1"/>
    <col min="1281" max="1285" width="9.125" style="97" hidden="1" customWidth="1"/>
    <col min="1286" max="1528" width="9.125" style="97"/>
    <col min="1529" max="1529" width="30.125" style="97" customWidth="1"/>
    <col min="1530" max="1532" width="16.625" style="97" customWidth="1"/>
    <col min="1533" max="1533" width="30.125" style="97" customWidth="1"/>
    <col min="1534" max="1536" width="18" style="97" customWidth="1"/>
    <col min="1537" max="1541" width="9.125" style="97" hidden="1" customWidth="1"/>
    <col min="1542" max="1784" width="9.125" style="97"/>
    <col min="1785" max="1785" width="30.125" style="97" customWidth="1"/>
    <col min="1786" max="1788" width="16.625" style="97" customWidth="1"/>
    <col min="1789" max="1789" width="30.125" style="97" customWidth="1"/>
    <col min="1790" max="1792" width="18" style="97" customWidth="1"/>
    <col min="1793" max="1797" width="9.125" style="97" hidden="1" customWidth="1"/>
    <col min="1798" max="2040" width="9.125" style="97"/>
    <col min="2041" max="2041" width="30.125" style="97" customWidth="1"/>
    <col min="2042" max="2044" width="16.625" style="97" customWidth="1"/>
    <col min="2045" max="2045" width="30.125" style="97" customWidth="1"/>
    <col min="2046" max="2048" width="18" style="97" customWidth="1"/>
    <col min="2049" max="2053" width="9.125" style="97" hidden="1" customWidth="1"/>
    <col min="2054" max="2296" width="9.125" style="97"/>
    <col min="2297" max="2297" width="30.125" style="97" customWidth="1"/>
    <col min="2298" max="2300" width="16.625" style="97" customWidth="1"/>
    <col min="2301" max="2301" width="30.125" style="97" customWidth="1"/>
    <col min="2302" max="2304" width="18" style="97" customWidth="1"/>
    <col min="2305" max="2309" width="9.125" style="97" hidden="1" customWidth="1"/>
    <col min="2310" max="2552" width="9.125" style="97"/>
    <col min="2553" max="2553" width="30.125" style="97" customWidth="1"/>
    <col min="2554" max="2556" width="16.625" style="97" customWidth="1"/>
    <col min="2557" max="2557" width="30.125" style="97" customWidth="1"/>
    <col min="2558" max="2560" width="18" style="97" customWidth="1"/>
    <col min="2561" max="2565" width="9.125" style="97" hidden="1" customWidth="1"/>
    <col min="2566" max="2808" width="9.125" style="97"/>
    <col min="2809" max="2809" width="30.125" style="97" customWidth="1"/>
    <col min="2810" max="2812" width="16.625" style="97" customWidth="1"/>
    <col min="2813" max="2813" width="30.125" style="97" customWidth="1"/>
    <col min="2814" max="2816" width="18" style="97" customWidth="1"/>
    <col min="2817" max="2821" width="9.125" style="97" hidden="1" customWidth="1"/>
    <col min="2822" max="3064" width="9.125" style="97"/>
    <col min="3065" max="3065" width="30.125" style="97" customWidth="1"/>
    <col min="3066" max="3068" width="16.625" style="97" customWidth="1"/>
    <col min="3069" max="3069" width="30.125" style="97" customWidth="1"/>
    <col min="3070" max="3072" width="18" style="97" customWidth="1"/>
    <col min="3073" max="3077" width="9.125" style="97" hidden="1" customWidth="1"/>
    <col min="3078" max="3320" width="9.125" style="97"/>
    <col min="3321" max="3321" width="30.125" style="97" customWidth="1"/>
    <col min="3322" max="3324" width="16.625" style="97" customWidth="1"/>
    <col min="3325" max="3325" width="30.125" style="97" customWidth="1"/>
    <col min="3326" max="3328" width="18" style="97" customWidth="1"/>
    <col min="3329" max="3333" width="9.125" style="97" hidden="1" customWidth="1"/>
    <col min="3334" max="3576" width="9.125" style="97"/>
    <col min="3577" max="3577" width="30.125" style="97" customWidth="1"/>
    <col min="3578" max="3580" width="16.625" style="97" customWidth="1"/>
    <col min="3581" max="3581" width="30.125" style="97" customWidth="1"/>
    <col min="3582" max="3584" width="18" style="97" customWidth="1"/>
    <col min="3585" max="3589" width="9.125" style="97" hidden="1" customWidth="1"/>
    <col min="3590" max="3832" width="9.125" style="97"/>
    <col min="3833" max="3833" width="30.125" style="97" customWidth="1"/>
    <col min="3834" max="3836" width="16.625" style="97" customWidth="1"/>
    <col min="3837" max="3837" width="30.125" style="97" customWidth="1"/>
    <col min="3838" max="3840" width="18" style="97" customWidth="1"/>
    <col min="3841" max="3845" width="9.125" style="97" hidden="1" customWidth="1"/>
    <col min="3846" max="4088" width="9.125" style="97"/>
    <col min="4089" max="4089" width="30.125" style="97" customWidth="1"/>
    <col min="4090" max="4092" width="16.625" style="97" customWidth="1"/>
    <col min="4093" max="4093" width="30.125" style="97" customWidth="1"/>
    <col min="4094" max="4096" width="18" style="97" customWidth="1"/>
    <col min="4097" max="4101" width="9.125" style="97" hidden="1" customWidth="1"/>
    <col min="4102" max="4344" width="9.125" style="97"/>
    <col min="4345" max="4345" width="30.125" style="97" customWidth="1"/>
    <col min="4346" max="4348" width="16.625" style="97" customWidth="1"/>
    <col min="4349" max="4349" width="30.125" style="97" customWidth="1"/>
    <col min="4350" max="4352" width="18" style="97" customWidth="1"/>
    <col min="4353" max="4357" width="9.125" style="97" hidden="1" customWidth="1"/>
    <col min="4358" max="4600" width="9.125" style="97"/>
    <col min="4601" max="4601" width="30.125" style="97" customWidth="1"/>
    <col min="4602" max="4604" width="16.625" style="97" customWidth="1"/>
    <col min="4605" max="4605" width="30.125" style="97" customWidth="1"/>
    <col min="4606" max="4608" width="18" style="97" customWidth="1"/>
    <col min="4609" max="4613" width="9.125" style="97" hidden="1" customWidth="1"/>
    <col min="4614" max="4856" width="9.125" style="97"/>
    <col min="4857" max="4857" width="30.125" style="97" customWidth="1"/>
    <col min="4858" max="4860" width="16.625" style="97" customWidth="1"/>
    <col min="4861" max="4861" width="30.125" style="97" customWidth="1"/>
    <col min="4862" max="4864" width="18" style="97" customWidth="1"/>
    <col min="4865" max="4869" width="9.125" style="97" hidden="1" customWidth="1"/>
    <col min="4870" max="5112" width="9.125" style="97"/>
    <col min="5113" max="5113" width="30.125" style="97" customWidth="1"/>
    <col min="5114" max="5116" width="16.625" style="97" customWidth="1"/>
    <col min="5117" max="5117" width="30.125" style="97" customWidth="1"/>
    <col min="5118" max="5120" width="18" style="97" customWidth="1"/>
    <col min="5121" max="5125" width="9.125" style="97" hidden="1" customWidth="1"/>
    <col min="5126" max="5368" width="9.125" style="97"/>
    <col min="5369" max="5369" width="30.125" style="97" customWidth="1"/>
    <col min="5370" max="5372" width="16.625" style="97" customWidth="1"/>
    <col min="5373" max="5373" width="30.125" style="97" customWidth="1"/>
    <col min="5374" max="5376" width="18" style="97" customWidth="1"/>
    <col min="5377" max="5381" width="9.125" style="97" hidden="1" customWidth="1"/>
    <col min="5382" max="5624" width="9.125" style="97"/>
    <col min="5625" max="5625" width="30.125" style="97" customWidth="1"/>
    <col min="5626" max="5628" width="16.625" style="97" customWidth="1"/>
    <col min="5629" max="5629" width="30.125" style="97" customWidth="1"/>
    <col min="5630" max="5632" width="18" style="97" customWidth="1"/>
    <col min="5633" max="5637" width="9.125" style="97" hidden="1" customWidth="1"/>
    <col min="5638" max="5880" width="9.125" style="97"/>
    <col min="5881" max="5881" width="30.125" style="97" customWidth="1"/>
    <col min="5882" max="5884" width="16.625" style="97" customWidth="1"/>
    <col min="5885" max="5885" width="30.125" style="97" customWidth="1"/>
    <col min="5886" max="5888" width="18" style="97" customWidth="1"/>
    <col min="5889" max="5893" width="9.125" style="97" hidden="1" customWidth="1"/>
    <col min="5894" max="6136" width="9.125" style="97"/>
    <col min="6137" max="6137" width="30.125" style="97" customWidth="1"/>
    <col min="6138" max="6140" width="16.625" style="97" customWidth="1"/>
    <col min="6141" max="6141" width="30.125" style="97" customWidth="1"/>
    <col min="6142" max="6144" width="18" style="97" customWidth="1"/>
    <col min="6145" max="6149" width="9.125" style="97" hidden="1" customWidth="1"/>
    <col min="6150" max="6392" width="9.125" style="97"/>
    <col min="6393" max="6393" width="30.125" style="97" customWidth="1"/>
    <col min="6394" max="6396" width="16.625" style="97" customWidth="1"/>
    <col min="6397" max="6397" width="30.125" style="97" customWidth="1"/>
    <col min="6398" max="6400" width="18" style="97" customWidth="1"/>
    <col min="6401" max="6405" width="9.125" style="97" hidden="1" customWidth="1"/>
    <col min="6406" max="6648" width="9.125" style="97"/>
    <col min="6649" max="6649" width="30.125" style="97" customWidth="1"/>
    <col min="6650" max="6652" width="16.625" style="97" customWidth="1"/>
    <col min="6653" max="6653" width="30.125" style="97" customWidth="1"/>
    <col min="6654" max="6656" width="18" style="97" customWidth="1"/>
    <col min="6657" max="6661" width="9.125" style="97" hidden="1" customWidth="1"/>
    <col min="6662" max="6904" width="9.125" style="97"/>
    <col min="6905" max="6905" width="30.125" style="97" customWidth="1"/>
    <col min="6906" max="6908" width="16.625" style="97" customWidth="1"/>
    <col min="6909" max="6909" width="30.125" style="97" customWidth="1"/>
    <col min="6910" max="6912" width="18" style="97" customWidth="1"/>
    <col min="6913" max="6917" width="9.125" style="97" hidden="1" customWidth="1"/>
    <col min="6918" max="7160" width="9.125" style="97"/>
    <col min="7161" max="7161" width="30.125" style="97" customWidth="1"/>
    <col min="7162" max="7164" width="16.625" style="97" customWidth="1"/>
    <col min="7165" max="7165" width="30.125" style="97" customWidth="1"/>
    <col min="7166" max="7168" width="18" style="97" customWidth="1"/>
    <col min="7169" max="7173" width="9.125" style="97" hidden="1" customWidth="1"/>
    <col min="7174" max="7416" width="9.125" style="97"/>
    <col min="7417" max="7417" width="30.125" style="97" customWidth="1"/>
    <col min="7418" max="7420" width="16.625" style="97" customWidth="1"/>
    <col min="7421" max="7421" width="30.125" style="97" customWidth="1"/>
    <col min="7422" max="7424" width="18" style="97" customWidth="1"/>
    <col min="7425" max="7429" width="9.125" style="97" hidden="1" customWidth="1"/>
    <col min="7430" max="7672" width="9.125" style="97"/>
    <col min="7673" max="7673" width="30.125" style="97" customWidth="1"/>
    <col min="7674" max="7676" width="16.625" style="97" customWidth="1"/>
    <col min="7677" max="7677" width="30.125" style="97" customWidth="1"/>
    <col min="7678" max="7680" width="18" style="97" customWidth="1"/>
    <col min="7681" max="7685" width="9.125" style="97" hidden="1" customWidth="1"/>
    <col min="7686" max="7928" width="9.125" style="97"/>
    <col min="7929" max="7929" width="30.125" style="97" customWidth="1"/>
    <col min="7930" max="7932" width="16.625" style="97" customWidth="1"/>
    <col min="7933" max="7933" width="30.125" style="97" customWidth="1"/>
    <col min="7934" max="7936" width="18" style="97" customWidth="1"/>
    <col min="7937" max="7941" width="9.125" style="97" hidden="1" customWidth="1"/>
    <col min="7942" max="8184" width="9.125" style="97"/>
    <col min="8185" max="8185" width="30.125" style="97" customWidth="1"/>
    <col min="8186" max="8188" width="16.625" style="97" customWidth="1"/>
    <col min="8189" max="8189" width="30.125" style="97" customWidth="1"/>
    <col min="8190" max="8192" width="18" style="97" customWidth="1"/>
    <col min="8193" max="8197" width="9.125" style="97" hidden="1" customWidth="1"/>
    <col min="8198" max="8440" width="9.125" style="97"/>
    <col min="8441" max="8441" width="30.125" style="97" customWidth="1"/>
    <col min="8442" max="8444" width="16.625" style="97" customWidth="1"/>
    <col min="8445" max="8445" width="30.125" style="97" customWidth="1"/>
    <col min="8446" max="8448" width="18" style="97" customWidth="1"/>
    <col min="8449" max="8453" width="9.125" style="97" hidden="1" customWidth="1"/>
    <col min="8454" max="8696" width="9.125" style="97"/>
    <col min="8697" max="8697" width="30.125" style="97" customWidth="1"/>
    <col min="8698" max="8700" width="16.625" style="97" customWidth="1"/>
    <col min="8701" max="8701" width="30.125" style="97" customWidth="1"/>
    <col min="8702" max="8704" width="18" style="97" customWidth="1"/>
    <col min="8705" max="8709" width="9.125" style="97" hidden="1" customWidth="1"/>
    <col min="8710" max="8952" width="9.125" style="97"/>
    <col min="8953" max="8953" width="30.125" style="97" customWidth="1"/>
    <col min="8954" max="8956" width="16.625" style="97" customWidth="1"/>
    <col min="8957" max="8957" width="30.125" style="97" customWidth="1"/>
    <col min="8958" max="8960" width="18" style="97" customWidth="1"/>
    <col min="8961" max="8965" width="9.125" style="97" hidden="1" customWidth="1"/>
    <col min="8966" max="9208" width="9.125" style="97"/>
    <col min="9209" max="9209" width="30.125" style="97" customWidth="1"/>
    <col min="9210" max="9212" width="16.625" style="97" customWidth="1"/>
    <col min="9213" max="9213" width="30.125" style="97" customWidth="1"/>
    <col min="9214" max="9216" width="18" style="97" customWidth="1"/>
    <col min="9217" max="9221" width="9.125" style="97" hidden="1" customWidth="1"/>
    <col min="9222" max="9464" width="9.125" style="97"/>
    <col min="9465" max="9465" width="30.125" style="97" customWidth="1"/>
    <col min="9466" max="9468" width="16.625" style="97" customWidth="1"/>
    <col min="9469" max="9469" width="30.125" style="97" customWidth="1"/>
    <col min="9470" max="9472" width="18" style="97" customWidth="1"/>
    <col min="9473" max="9477" width="9.125" style="97" hidden="1" customWidth="1"/>
    <col min="9478" max="9720" width="9.125" style="97"/>
    <col min="9721" max="9721" width="30.125" style="97" customWidth="1"/>
    <col min="9722" max="9724" width="16.625" style="97" customWidth="1"/>
    <col min="9725" max="9725" width="30.125" style="97" customWidth="1"/>
    <col min="9726" max="9728" width="18" style="97" customWidth="1"/>
    <col min="9729" max="9733" width="9.125" style="97" hidden="1" customWidth="1"/>
    <col min="9734" max="9976" width="9.125" style="97"/>
    <col min="9977" max="9977" width="30.125" style="97" customWidth="1"/>
    <col min="9978" max="9980" width="16.625" style="97" customWidth="1"/>
    <col min="9981" max="9981" width="30.125" style="97" customWidth="1"/>
    <col min="9982" max="9984" width="18" style="97" customWidth="1"/>
    <col min="9985" max="9989" width="9.125" style="97" hidden="1" customWidth="1"/>
    <col min="9990" max="10232" width="9.125" style="97"/>
    <col min="10233" max="10233" width="30.125" style="97" customWidth="1"/>
    <col min="10234" max="10236" width="16.625" style="97" customWidth="1"/>
    <col min="10237" max="10237" width="30.125" style="97" customWidth="1"/>
    <col min="10238" max="10240" width="18" style="97" customWidth="1"/>
    <col min="10241" max="10245" width="9.125" style="97" hidden="1" customWidth="1"/>
    <col min="10246" max="10488" width="9.125" style="97"/>
    <col min="10489" max="10489" width="30.125" style="97" customWidth="1"/>
    <col min="10490" max="10492" width="16.625" style="97" customWidth="1"/>
    <col min="10493" max="10493" width="30.125" style="97" customWidth="1"/>
    <col min="10494" max="10496" width="18" style="97" customWidth="1"/>
    <col min="10497" max="10501" width="9.125" style="97" hidden="1" customWidth="1"/>
    <col min="10502" max="10744" width="9.125" style="97"/>
    <col min="10745" max="10745" width="30.125" style="97" customWidth="1"/>
    <col min="10746" max="10748" width="16.625" style="97" customWidth="1"/>
    <col min="10749" max="10749" width="30.125" style="97" customWidth="1"/>
    <col min="10750" max="10752" width="18" style="97" customWidth="1"/>
    <col min="10753" max="10757" width="9.125" style="97" hidden="1" customWidth="1"/>
    <col min="10758" max="11000" width="9.125" style="97"/>
    <col min="11001" max="11001" width="30.125" style="97" customWidth="1"/>
    <col min="11002" max="11004" width="16.625" style="97" customWidth="1"/>
    <col min="11005" max="11005" width="30.125" style="97" customWidth="1"/>
    <col min="11006" max="11008" width="18" style="97" customWidth="1"/>
    <col min="11009" max="11013" width="9.125" style="97" hidden="1" customWidth="1"/>
    <col min="11014" max="11256" width="9.125" style="97"/>
    <col min="11257" max="11257" width="30.125" style="97" customWidth="1"/>
    <col min="11258" max="11260" width="16.625" style="97" customWidth="1"/>
    <col min="11261" max="11261" width="30.125" style="97" customWidth="1"/>
    <col min="11262" max="11264" width="18" style="97" customWidth="1"/>
    <col min="11265" max="11269" width="9.125" style="97" hidden="1" customWidth="1"/>
    <col min="11270" max="11512" width="9.125" style="97"/>
    <col min="11513" max="11513" width="30.125" style="97" customWidth="1"/>
    <col min="11514" max="11516" width="16.625" style="97" customWidth="1"/>
    <col min="11517" max="11517" width="30.125" style="97" customWidth="1"/>
    <col min="11518" max="11520" width="18" style="97" customWidth="1"/>
    <col min="11521" max="11525" width="9.125" style="97" hidden="1" customWidth="1"/>
    <col min="11526" max="11768" width="9.125" style="97"/>
    <col min="11769" max="11769" width="30.125" style="97" customWidth="1"/>
    <col min="11770" max="11772" width="16.625" style="97" customWidth="1"/>
    <col min="11773" max="11773" width="30.125" style="97" customWidth="1"/>
    <col min="11774" max="11776" width="18" style="97" customWidth="1"/>
    <col min="11777" max="11781" width="9.125" style="97" hidden="1" customWidth="1"/>
    <col min="11782" max="12024" width="9.125" style="97"/>
    <col min="12025" max="12025" width="30.125" style="97" customWidth="1"/>
    <col min="12026" max="12028" width="16.625" style="97" customWidth="1"/>
    <col min="12029" max="12029" width="30.125" style="97" customWidth="1"/>
    <col min="12030" max="12032" width="18" style="97" customWidth="1"/>
    <col min="12033" max="12037" width="9.125" style="97" hidden="1" customWidth="1"/>
    <col min="12038" max="12280" width="9.125" style="97"/>
    <col min="12281" max="12281" width="30.125" style="97" customWidth="1"/>
    <col min="12282" max="12284" width="16.625" style="97" customWidth="1"/>
    <col min="12285" max="12285" width="30.125" style="97" customWidth="1"/>
    <col min="12286" max="12288" width="18" style="97" customWidth="1"/>
    <col min="12289" max="12293" width="9.125" style="97" hidden="1" customWidth="1"/>
    <col min="12294" max="12536" width="9.125" style="97"/>
    <col min="12537" max="12537" width="30.125" style="97" customWidth="1"/>
    <col min="12538" max="12540" width="16.625" style="97" customWidth="1"/>
    <col min="12541" max="12541" width="30.125" style="97" customWidth="1"/>
    <col min="12542" max="12544" width="18" style="97" customWidth="1"/>
    <col min="12545" max="12549" width="9.125" style="97" hidden="1" customWidth="1"/>
    <col min="12550" max="12792" width="9.125" style="97"/>
    <col min="12793" max="12793" width="30.125" style="97" customWidth="1"/>
    <col min="12794" max="12796" width="16.625" style="97" customWidth="1"/>
    <col min="12797" max="12797" width="30.125" style="97" customWidth="1"/>
    <col min="12798" max="12800" width="18" style="97" customWidth="1"/>
    <col min="12801" max="12805" width="9.125" style="97" hidden="1" customWidth="1"/>
    <col min="12806" max="13048" width="9.125" style="97"/>
    <col min="13049" max="13049" width="30.125" style="97" customWidth="1"/>
    <col min="13050" max="13052" width="16.625" style="97" customWidth="1"/>
    <col min="13053" max="13053" width="30.125" style="97" customWidth="1"/>
    <col min="13054" max="13056" width="18" style="97" customWidth="1"/>
    <col min="13057" max="13061" width="9.125" style="97" hidden="1" customWidth="1"/>
    <col min="13062" max="13304" width="9.125" style="97"/>
    <col min="13305" max="13305" width="30.125" style="97" customWidth="1"/>
    <col min="13306" max="13308" width="16.625" style="97" customWidth="1"/>
    <col min="13309" max="13309" width="30.125" style="97" customWidth="1"/>
    <col min="13310" max="13312" width="18" style="97" customWidth="1"/>
    <col min="13313" max="13317" width="9.125" style="97" hidden="1" customWidth="1"/>
    <col min="13318" max="13560" width="9.125" style="97"/>
    <col min="13561" max="13561" width="30.125" style="97" customWidth="1"/>
    <col min="13562" max="13564" width="16.625" style="97" customWidth="1"/>
    <col min="13565" max="13565" width="30.125" style="97" customWidth="1"/>
    <col min="13566" max="13568" width="18" style="97" customWidth="1"/>
    <col min="13569" max="13573" width="9.125" style="97" hidden="1" customWidth="1"/>
    <col min="13574" max="13816" width="9.125" style="97"/>
    <col min="13817" max="13817" width="30.125" style="97" customWidth="1"/>
    <col min="13818" max="13820" width="16.625" style="97" customWidth="1"/>
    <col min="13821" max="13821" width="30.125" style="97" customWidth="1"/>
    <col min="13822" max="13824" width="18" style="97" customWidth="1"/>
    <col min="13825" max="13829" width="9.125" style="97" hidden="1" customWidth="1"/>
    <col min="13830" max="14072" width="9.125" style="97"/>
    <col min="14073" max="14073" width="30.125" style="97" customWidth="1"/>
    <col min="14074" max="14076" width="16.625" style="97" customWidth="1"/>
    <col min="14077" max="14077" width="30.125" style="97" customWidth="1"/>
    <col min="14078" max="14080" width="18" style="97" customWidth="1"/>
    <col min="14081" max="14085" width="9.125" style="97" hidden="1" customWidth="1"/>
    <col min="14086" max="14328" width="9.125" style="97"/>
    <col min="14329" max="14329" width="30.125" style="97" customWidth="1"/>
    <col min="14330" max="14332" width="16.625" style="97" customWidth="1"/>
    <col min="14333" max="14333" width="30.125" style="97" customWidth="1"/>
    <col min="14334" max="14336" width="18" style="97" customWidth="1"/>
    <col min="14337" max="14341" width="9.125" style="97" hidden="1" customWidth="1"/>
    <col min="14342" max="14584" width="9.125" style="97"/>
    <col min="14585" max="14585" width="30.125" style="97" customWidth="1"/>
    <col min="14586" max="14588" width="16.625" style="97" customWidth="1"/>
    <col min="14589" max="14589" width="30.125" style="97" customWidth="1"/>
    <col min="14590" max="14592" width="18" style="97" customWidth="1"/>
    <col min="14593" max="14597" width="9.125" style="97" hidden="1" customWidth="1"/>
    <col min="14598" max="14840" width="9.125" style="97"/>
    <col min="14841" max="14841" width="30.125" style="97" customWidth="1"/>
    <col min="14842" max="14844" width="16.625" style="97" customWidth="1"/>
    <col min="14845" max="14845" width="30.125" style="97" customWidth="1"/>
    <col min="14846" max="14848" width="18" style="97" customWidth="1"/>
    <col min="14849" max="14853" width="9.125" style="97" hidden="1" customWidth="1"/>
    <col min="14854" max="15096" width="9.125" style="97"/>
    <col min="15097" max="15097" width="30.125" style="97" customWidth="1"/>
    <col min="15098" max="15100" width="16.625" style="97" customWidth="1"/>
    <col min="15101" max="15101" width="30.125" style="97" customWidth="1"/>
    <col min="15102" max="15104" width="18" style="97" customWidth="1"/>
    <col min="15105" max="15109" width="9.125" style="97" hidden="1" customWidth="1"/>
    <col min="15110" max="15352" width="9.125" style="97"/>
    <col min="15353" max="15353" width="30.125" style="97" customWidth="1"/>
    <col min="15354" max="15356" width="16.625" style="97" customWidth="1"/>
    <col min="15357" max="15357" width="30.125" style="97" customWidth="1"/>
    <col min="15358" max="15360" width="18" style="97" customWidth="1"/>
    <col min="15361" max="15365" width="9.125" style="97" hidden="1" customWidth="1"/>
    <col min="15366" max="15608" width="9.125" style="97"/>
    <col min="15609" max="15609" width="30.125" style="97" customWidth="1"/>
    <col min="15610" max="15612" width="16.625" style="97" customWidth="1"/>
    <col min="15613" max="15613" width="30.125" style="97" customWidth="1"/>
    <col min="15614" max="15616" width="18" style="97" customWidth="1"/>
    <col min="15617" max="15621" width="9.125" style="97" hidden="1" customWidth="1"/>
    <col min="15622" max="15864" width="9.125" style="97"/>
    <col min="15865" max="15865" width="30.125" style="97" customWidth="1"/>
    <col min="15866" max="15868" width="16.625" style="97" customWidth="1"/>
    <col min="15869" max="15869" width="30.125" style="97" customWidth="1"/>
    <col min="15870" max="15872" width="18" style="97" customWidth="1"/>
    <col min="15873" max="15877" width="9.125" style="97" hidden="1" customWidth="1"/>
    <col min="15878" max="16120" width="9.125" style="97"/>
    <col min="16121" max="16121" width="30.125" style="97" customWidth="1"/>
    <col min="16122" max="16124" width="16.625" style="97" customWidth="1"/>
    <col min="16125" max="16125" width="30.125" style="97" customWidth="1"/>
    <col min="16126" max="16128" width="18" style="97" customWidth="1"/>
    <col min="16129" max="16133" width="9.125" style="97" hidden="1" customWidth="1"/>
    <col min="16134" max="16384" width="9.125" style="97"/>
  </cols>
  <sheetData>
    <row r="1" s="90" customFormat="1" ht="19.5" customHeight="1" spans="1:7">
      <c r="A1" s="33" t="s">
        <v>1266</v>
      </c>
      <c r="F1" s="98"/>
      <c r="G1" s="98"/>
    </row>
    <row r="2" s="91" customFormat="1" ht="22.2" spans="1:7">
      <c r="A2" s="99" t="s">
        <v>1267</v>
      </c>
      <c r="B2" s="99"/>
      <c r="C2" s="99"/>
      <c r="D2" s="99"/>
      <c r="E2" s="99"/>
      <c r="F2" s="99"/>
      <c r="G2" s="99"/>
    </row>
    <row r="3" s="92" customFormat="1" ht="19.5" customHeight="1" spans="1:7">
      <c r="A3" s="100"/>
      <c r="F3" s="101" t="s">
        <v>26</v>
      </c>
      <c r="G3" s="101"/>
    </row>
    <row r="4" s="92" customFormat="1" ht="31" customHeight="1" spans="1:7">
      <c r="A4" s="102" t="s">
        <v>1268</v>
      </c>
      <c r="B4" s="103"/>
      <c r="C4" s="104" t="s">
        <v>28</v>
      </c>
      <c r="D4" s="105" t="s">
        <v>29</v>
      </c>
      <c r="E4" s="106" t="s">
        <v>30</v>
      </c>
      <c r="F4" s="107"/>
      <c r="G4" s="108"/>
    </row>
    <row r="5" s="92" customFormat="1" ht="38.25" customHeight="1" spans="1:7">
      <c r="A5" s="109"/>
      <c r="B5" s="110"/>
      <c r="C5" s="111"/>
      <c r="D5" s="112"/>
      <c r="E5" s="113" t="s">
        <v>33</v>
      </c>
      <c r="F5" s="60" t="s">
        <v>34</v>
      </c>
      <c r="G5" s="60" t="s">
        <v>35</v>
      </c>
    </row>
    <row r="6" s="92" customFormat="1" ht="19.5" customHeight="1" spans="1:7">
      <c r="A6" s="114" t="s">
        <v>1269</v>
      </c>
      <c r="B6" s="115"/>
      <c r="C6" s="116"/>
      <c r="D6" s="117"/>
      <c r="E6" s="118"/>
      <c r="F6" s="119"/>
      <c r="G6" s="119"/>
    </row>
    <row r="7" s="92" customFormat="1" ht="19.5" customHeight="1" spans="1:7">
      <c r="A7" s="120" t="s">
        <v>1270</v>
      </c>
      <c r="B7" s="121" t="s">
        <v>1163</v>
      </c>
      <c r="C7" s="117">
        <f>SUM(C8:C9)</f>
        <v>1400</v>
      </c>
      <c r="D7" s="117">
        <f>SUM(D8:D9)</f>
        <v>1353</v>
      </c>
      <c r="E7" s="117">
        <f>SUM(E8:E9)</f>
        <v>1340</v>
      </c>
      <c r="F7" s="122">
        <f t="shared" ref="F7:F11" si="0">E7/C7</f>
        <v>0.957142857142857</v>
      </c>
      <c r="G7" s="122">
        <f t="shared" ref="G7:G11" si="1">E7/D7</f>
        <v>0.990391722099039</v>
      </c>
    </row>
    <row r="8" s="92" customFormat="1" ht="19.5" customHeight="1" spans="1:7">
      <c r="A8" s="120"/>
      <c r="B8" s="121" t="s">
        <v>1271</v>
      </c>
      <c r="C8" s="123">
        <v>300</v>
      </c>
      <c r="D8" s="117">
        <v>267</v>
      </c>
      <c r="E8" s="118">
        <v>260</v>
      </c>
      <c r="F8" s="122">
        <f t="shared" si="0"/>
        <v>0.866666666666667</v>
      </c>
      <c r="G8" s="122">
        <f t="shared" si="1"/>
        <v>0.973782771535581</v>
      </c>
    </row>
    <row r="9" s="92" customFormat="1" ht="19.5" customHeight="1" spans="1:7">
      <c r="A9" s="120"/>
      <c r="B9" s="121" t="s">
        <v>1272</v>
      </c>
      <c r="C9" s="123">
        <v>1100</v>
      </c>
      <c r="D9" s="117">
        <v>1086</v>
      </c>
      <c r="E9" s="118">
        <v>1080</v>
      </c>
      <c r="F9" s="122">
        <f t="shared" si="0"/>
        <v>0.981818181818182</v>
      </c>
      <c r="G9" s="122">
        <f t="shared" si="1"/>
        <v>0.994475138121547</v>
      </c>
    </row>
    <row r="10" s="92" customFormat="1" ht="19.5" customHeight="1" spans="1:7">
      <c r="A10" s="114" t="s">
        <v>1273</v>
      </c>
      <c r="B10" s="115"/>
      <c r="C10" s="124">
        <v>1970</v>
      </c>
      <c r="D10" s="117">
        <v>1797</v>
      </c>
      <c r="E10" s="118">
        <v>1790</v>
      </c>
      <c r="F10" s="122">
        <f t="shared" si="0"/>
        <v>0.908629441624365</v>
      </c>
      <c r="G10" s="122">
        <f t="shared" si="1"/>
        <v>0.996104618809126</v>
      </c>
    </row>
    <row r="11" s="93" customFormat="1" ht="19.5" customHeight="1" spans="1:7">
      <c r="A11" s="125" t="s">
        <v>1128</v>
      </c>
      <c r="B11" s="126"/>
      <c r="C11" s="127">
        <f>SUM(C8:C10)</f>
        <v>3370</v>
      </c>
      <c r="D11" s="128">
        <f>D7+D10</f>
        <v>3150</v>
      </c>
      <c r="E11" s="128">
        <f>E7+E10</f>
        <v>3130</v>
      </c>
      <c r="F11" s="122">
        <f t="shared" si="0"/>
        <v>0.928783382789317</v>
      </c>
      <c r="G11" s="122">
        <f t="shared" si="1"/>
        <v>0.993650793650794</v>
      </c>
    </row>
    <row r="12" s="94" customFormat="1" ht="18.75" customHeight="1" spans="1:7">
      <c r="A12" s="95"/>
      <c r="F12" s="96"/>
      <c r="G12" s="96"/>
    </row>
  </sheetData>
  <mergeCells count="10">
    <mergeCell ref="A2:G2"/>
    <mergeCell ref="F3:G3"/>
    <mergeCell ref="E4:G4"/>
    <mergeCell ref="A6:B6"/>
    <mergeCell ref="A10:B10"/>
    <mergeCell ref="A11:B11"/>
    <mergeCell ref="A7:A9"/>
    <mergeCell ref="C4:C5"/>
    <mergeCell ref="D4:D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7"/>
  <sheetViews>
    <sheetView showGridLines="0" showZeros="0" zoomScale="90" zoomScaleNormal="90" workbookViewId="0">
      <pane ySplit="6" topLeftCell="A7" activePane="bottomLeft" state="frozen"/>
      <selection/>
      <selection pane="bottomLeft" activeCell="D255" sqref="D255"/>
    </sheetView>
  </sheetViews>
  <sheetFormatPr defaultColWidth="9" defaultRowHeight="14.4"/>
  <cols>
    <col min="1" max="1" width="40.975" style="64" customWidth="1"/>
    <col min="2" max="2" width="8.6" style="64" customWidth="1"/>
    <col min="3" max="3" width="7.63333333333333" style="64" customWidth="1"/>
    <col min="4" max="4" width="7.91666666666667" style="64" customWidth="1"/>
    <col min="5" max="5" width="9.01666666666667" style="64" customWidth="1"/>
    <col min="6" max="6" width="8.60833333333333" style="64" customWidth="1"/>
    <col min="7" max="7" width="63.25" style="64" customWidth="1"/>
    <col min="8" max="10" width="7.21666666666667" style="64" customWidth="1"/>
    <col min="11" max="11" width="8.325" style="64" customWidth="1"/>
    <col min="12" max="12" width="9.025" style="64" customWidth="1"/>
    <col min="13" max="16384" width="9" style="64"/>
  </cols>
  <sheetData>
    <row r="1" s="64" customFormat="1" ht="15.6" spans="1:6">
      <c r="A1" s="68" t="s">
        <v>1274</v>
      </c>
      <c r="B1" s="69"/>
      <c r="C1" s="69"/>
      <c r="D1" s="69"/>
      <c r="E1" s="69"/>
      <c r="F1" s="69"/>
    </row>
    <row r="2" s="65" customFormat="1" ht="22.2" spans="1:12">
      <c r="A2" s="70" t="s">
        <v>1275</v>
      </c>
      <c r="B2" s="70"/>
      <c r="C2" s="70"/>
      <c r="D2" s="70"/>
      <c r="E2" s="70"/>
      <c r="F2" s="70"/>
      <c r="G2" s="70"/>
      <c r="H2" s="70"/>
      <c r="I2" s="70"/>
      <c r="J2" s="70"/>
      <c r="K2" s="70"/>
      <c r="L2" s="70"/>
    </row>
    <row r="3" s="64" customFormat="1" ht="14.25" customHeight="1" spans="12:12">
      <c r="L3" s="82" t="s">
        <v>26</v>
      </c>
    </row>
    <row r="4" s="64" customFormat="1" ht="31.5" customHeight="1" spans="1:12">
      <c r="A4" s="71" t="s">
        <v>1023</v>
      </c>
      <c r="B4" s="71"/>
      <c r="C4" s="71"/>
      <c r="D4" s="71"/>
      <c r="E4" s="71"/>
      <c r="F4" s="71"/>
      <c r="G4" s="71" t="s">
        <v>1024</v>
      </c>
      <c r="H4" s="71"/>
      <c r="I4" s="71"/>
      <c r="J4" s="71"/>
      <c r="K4" s="71"/>
      <c r="L4" s="71"/>
    </row>
    <row r="5" s="66" customFormat="1" ht="19.5" customHeight="1" spans="1:12">
      <c r="A5" s="72" t="s">
        <v>27</v>
      </c>
      <c r="B5" s="72" t="s">
        <v>28</v>
      </c>
      <c r="C5" s="72" t="s">
        <v>29</v>
      </c>
      <c r="D5" s="72" t="s">
        <v>30</v>
      </c>
      <c r="E5" s="72"/>
      <c r="F5" s="72"/>
      <c r="G5" s="72" t="s">
        <v>27</v>
      </c>
      <c r="H5" s="72" t="s">
        <v>28</v>
      </c>
      <c r="I5" s="72" t="s">
        <v>29</v>
      </c>
      <c r="J5" s="72" t="s">
        <v>30</v>
      </c>
      <c r="K5" s="72"/>
      <c r="L5" s="72"/>
    </row>
    <row r="6" s="66" customFormat="1" ht="60" customHeight="1" spans="1:12">
      <c r="A6" s="72"/>
      <c r="B6" s="72"/>
      <c r="C6" s="72"/>
      <c r="D6" s="72" t="s">
        <v>33</v>
      </c>
      <c r="E6" s="73" t="s">
        <v>34</v>
      </c>
      <c r="F6" s="73" t="s">
        <v>35</v>
      </c>
      <c r="G6" s="72"/>
      <c r="H6" s="72"/>
      <c r="I6" s="72"/>
      <c r="J6" s="72" t="s">
        <v>33</v>
      </c>
      <c r="K6" s="73" t="s">
        <v>34</v>
      </c>
      <c r="L6" s="73" t="s">
        <v>35</v>
      </c>
    </row>
    <row r="7" s="64" customFormat="1" ht="20.1" customHeight="1" spans="1:12">
      <c r="A7" s="74" t="s">
        <v>1276</v>
      </c>
      <c r="B7" s="74"/>
      <c r="C7" s="74"/>
      <c r="D7" s="74"/>
      <c r="E7" s="74"/>
      <c r="F7" s="74"/>
      <c r="G7" s="74" t="s">
        <v>1277</v>
      </c>
      <c r="H7" s="75">
        <f>H8+H14+H20</f>
        <v>5</v>
      </c>
      <c r="I7" s="75">
        <f>I8+I14+I20</f>
        <v>13</v>
      </c>
      <c r="J7" s="75">
        <f>J8+J14+J20</f>
        <v>13</v>
      </c>
      <c r="K7" s="77">
        <f>J7/H7</f>
        <v>2.6</v>
      </c>
      <c r="L7" s="77">
        <f>J7/I7</f>
        <v>1</v>
      </c>
    </row>
    <row r="8" s="64" customFormat="1" ht="20.1" customHeight="1" spans="1:12">
      <c r="A8" s="74" t="s">
        <v>1278</v>
      </c>
      <c r="B8" s="74"/>
      <c r="C8" s="74"/>
      <c r="D8" s="74"/>
      <c r="E8" s="74"/>
      <c r="F8" s="74"/>
      <c r="G8" s="76" t="s">
        <v>1279</v>
      </c>
      <c r="H8" s="75">
        <f>SUM(H9:H13)</f>
        <v>5</v>
      </c>
      <c r="I8" s="75">
        <f>SUM(I9:I13)</f>
        <v>13</v>
      </c>
      <c r="J8" s="75">
        <f>SUM(J9:J13)</f>
        <v>13</v>
      </c>
      <c r="K8" s="77">
        <f>J8/H8</f>
        <v>2.6</v>
      </c>
      <c r="L8" s="77">
        <f>J8/I8</f>
        <v>1</v>
      </c>
    </row>
    <row r="9" s="64" customFormat="1" ht="20.1" customHeight="1" spans="1:12">
      <c r="A9" s="74" t="s">
        <v>1280</v>
      </c>
      <c r="B9" s="74"/>
      <c r="C9" s="74"/>
      <c r="D9" s="74"/>
      <c r="E9" s="74"/>
      <c r="F9" s="74"/>
      <c r="G9" s="76" t="s">
        <v>1281</v>
      </c>
      <c r="H9" s="75"/>
      <c r="I9" s="75">
        <v>9</v>
      </c>
      <c r="J9" s="75">
        <v>9</v>
      </c>
      <c r="K9" s="77"/>
      <c r="L9" s="77">
        <f>J9/I9</f>
        <v>1</v>
      </c>
    </row>
    <row r="10" s="64" customFormat="1" ht="20.1" customHeight="1" spans="1:12">
      <c r="A10" s="74" t="s">
        <v>1282</v>
      </c>
      <c r="B10" s="74"/>
      <c r="C10" s="74"/>
      <c r="D10" s="74"/>
      <c r="E10" s="74"/>
      <c r="F10" s="74"/>
      <c r="G10" s="76" t="s">
        <v>1283</v>
      </c>
      <c r="H10" s="75">
        <v>5</v>
      </c>
      <c r="I10" s="75"/>
      <c r="J10" s="75"/>
      <c r="K10" s="77"/>
      <c r="L10" s="77"/>
    </row>
    <row r="11" s="64" customFormat="1" ht="20.1" customHeight="1" spans="1:12">
      <c r="A11" s="74" t="s">
        <v>1284</v>
      </c>
      <c r="B11" s="74"/>
      <c r="C11" s="74"/>
      <c r="D11" s="74"/>
      <c r="E11" s="74"/>
      <c r="F11" s="74"/>
      <c r="G11" s="76" t="s">
        <v>1285</v>
      </c>
      <c r="H11" s="75"/>
      <c r="I11" s="75"/>
      <c r="J11" s="75"/>
      <c r="K11" s="77"/>
      <c r="L11" s="77"/>
    </row>
    <row r="12" s="64" customFormat="1" ht="20.1" customHeight="1" spans="1:12">
      <c r="A12" s="74" t="s">
        <v>1286</v>
      </c>
      <c r="B12" s="75">
        <f>SUM(B13:B17)</f>
        <v>552500</v>
      </c>
      <c r="C12" s="75">
        <f>SUM(C13:C17)</f>
        <v>318254</v>
      </c>
      <c r="D12" s="75">
        <f>SUM(D13:D17)</f>
        <v>470000</v>
      </c>
      <c r="E12" s="77">
        <f>D12/B12</f>
        <v>0.850678733031674</v>
      </c>
      <c r="F12" s="77">
        <f>D12/C12</f>
        <v>1.47680783273737</v>
      </c>
      <c r="G12" s="76" t="s">
        <v>1287</v>
      </c>
      <c r="H12" s="75"/>
      <c r="I12" s="75"/>
      <c r="J12" s="75"/>
      <c r="K12" s="77"/>
      <c r="L12" s="77"/>
    </row>
    <row r="13" s="64" customFormat="1" ht="20.1" customHeight="1" spans="1:12">
      <c r="A13" s="75" t="s">
        <v>1288</v>
      </c>
      <c r="B13" s="75">
        <v>551500</v>
      </c>
      <c r="C13" s="75">
        <v>318219</v>
      </c>
      <c r="D13" s="75">
        <v>470000</v>
      </c>
      <c r="E13" s="77">
        <f>D13/B13</f>
        <v>0.85222121486854</v>
      </c>
      <c r="F13" s="77">
        <f>D13/C13</f>
        <v>1.47697026261788</v>
      </c>
      <c r="G13" s="76" t="s">
        <v>1289</v>
      </c>
      <c r="H13" s="75"/>
      <c r="I13" s="75">
        <v>4</v>
      </c>
      <c r="J13" s="75">
        <v>4</v>
      </c>
      <c r="K13" s="77"/>
      <c r="L13" s="77">
        <f>J13/I13</f>
        <v>1</v>
      </c>
    </row>
    <row r="14" s="64" customFormat="1" ht="20.1" customHeight="1" spans="1:12">
      <c r="A14" s="75" t="s">
        <v>1290</v>
      </c>
      <c r="B14" s="75">
        <v>100</v>
      </c>
      <c r="C14" s="75">
        <v>35</v>
      </c>
      <c r="D14" s="75"/>
      <c r="E14" s="77"/>
      <c r="F14" s="77">
        <f>D14/C14</f>
        <v>0</v>
      </c>
      <c r="G14" s="76" t="s">
        <v>1291</v>
      </c>
      <c r="H14" s="75">
        <f>SUM(H15:H19)</f>
        <v>0</v>
      </c>
      <c r="I14" s="75">
        <f>SUM(I15:I19)</f>
        <v>0</v>
      </c>
      <c r="J14" s="75">
        <f>SUM(J15:J19)</f>
        <v>0</v>
      </c>
      <c r="K14" s="77"/>
      <c r="L14" s="77"/>
    </row>
    <row r="15" s="64" customFormat="1" ht="20.1" customHeight="1" spans="1:12">
      <c r="A15" s="75" t="s">
        <v>1292</v>
      </c>
      <c r="B15" s="75"/>
      <c r="C15" s="75"/>
      <c r="D15" s="75"/>
      <c r="E15" s="75"/>
      <c r="F15" s="75"/>
      <c r="G15" s="76" t="s">
        <v>1293</v>
      </c>
      <c r="H15" s="75"/>
      <c r="I15" s="75"/>
      <c r="J15" s="75"/>
      <c r="K15" s="77"/>
      <c r="L15" s="77"/>
    </row>
    <row r="16" s="64" customFormat="1" ht="20.1" customHeight="1" spans="1:12">
      <c r="A16" s="75" t="s">
        <v>1294</v>
      </c>
      <c r="B16" s="75"/>
      <c r="C16" s="75"/>
      <c r="D16" s="75"/>
      <c r="E16" s="75"/>
      <c r="F16" s="75"/>
      <c r="G16" s="76" t="s">
        <v>1295</v>
      </c>
      <c r="H16" s="75"/>
      <c r="I16" s="75"/>
      <c r="J16" s="75"/>
      <c r="K16" s="77"/>
      <c r="L16" s="77"/>
    </row>
    <row r="17" s="64" customFormat="1" ht="20.1" customHeight="1" spans="1:12">
      <c r="A17" s="75" t="s">
        <v>1296</v>
      </c>
      <c r="B17" s="74">
        <v>900</v>
      </c>
      <c r="C17" s="74"/>
      <c r="D17" s="74"/>
      <c r="E17" s="77"/>
      <c r="F17" s="77" t="e">
        <f>D17/C17</f>
        <v>#DIV/0!</v>
      </c>
      <c r="G17" s="76" t="s">
        <v>1297</v>
      </c>
      <c r="H17" s="75"/>
      <c r="I17" s="75"/>
      <c r="J17" s="75"/>
      <c r="K17" s="77"/>
      <c r="L17" s="77"/>
    </row>
    <row r="18" s="64" customFormat="1" ht="20.1" customHeight="1" spans="1:12">
      <c r="A18" s="74" t="s">
        <v>1298</v>
      </c>
      <c r="B18" s="74"/>
      <c r="C18" s="74"/>
      <c r="D18" s="74"/>
      <c r="E18" s="74"/>
      <c r="F18" s="74"/>
      <c r="G18" s="76" t="s">
        <v>1299</v>
      </c>
      <c r="H18" s="75"/>
      <c r="I18" s="75"/>
      <c r="J18" s="75"/>
      <c r="K18" s="77"/>
      <c r="L18" s="77"/>
    </row>
    <row r="19" s="64" customFormat="1" ht="20.1" customHeight="1" spans="1:12">
      <c r="A19" s="74" t="s">
        <v>1300</v>
      </c>
      <c r="B19" s="74">
        <f>B20+B21</f>
        <v>0</v>
      </c>
      <c r="C19" s="74">
        <f>C20+C21</f>
        <v>0</v>
      </c>
      <c r="D19" s="74">
        <f>D20+D21</f>
        <v>0</v>
      </c>
      <c r="E19" s="74"/>
      <c r="F19" s="74"/>
      <c r="G19" s="76" t="s">
        <v>1301</v>
      </c>
      <c r="H19" s="75"/>
      <c r="I19" s="75"/>
      <c r="J19" s="75"/>
      <c r="K19" s="77"/>
      <c r="L19" s="77"/>
    </row>
    <row r="20" s="64" customFormat="1" ht="20.1" customHeight="1" spans="1:12">
      <c r="A20" s="75" t="s">
        <v>1302</v>
      </c>
      <c r="B20" s="75"/>
      <c r="C20" s="75"/>
      <c r="D20" s="75"/>
      <c r="E20" s="75"/>
      <c r="F20" s="75"/>
      <c r="G20" s="76" t="s">
        <v>1303</v>
      </c>
      <c r="H20" s="75">
        <f>SUM(H21:H22)</f>
        <v>0</v>
      </c>
      <c r="I20" s="75">
        <f>SUM(I21:I22)</f>
        <v>0</v>
      </c>
      <c r="J20" s="75">
        <f>SUM(J21:J22)</f>
        <v>0</v>
      </c>
      <c r="K20" s="77"/>
      <c r="L20" s="77"/>
    </row>
    <row r="21" s="64" customFormat="1" ht="20.1" customHeight="1" spans="1:12">
      <c r="A21" s="75" t="s">
        <v>1304</v>
      </c>
      <c r="B21" s="75"/>
      <c r="C21" s="75"/>
      <c r="D21" s="75"/>
      <c r="E21" s="75"/>
      <c r="F21" s="75"/>
      <c r="G21" s="78" t="s">
        <v>1305</v>
      </c>
      <c r="H21" s="75"/>
      <c r="I21" s="75"/>
      <c r="J21" s="75"/>
      <c r="K21" s="77"/>
      <c r="L21" s="77"/>
    </row>
    <row r="22" s="64" customFormat="1" ht="20.1" customHeight="1" spans="1:12">
      <c r="A22" s="74" t="s">
        <v>1306</v>
      </c>
      <c r="B22" s="74">
        <v>1800</v>
      </c>
      <c r="C22" s="74">
        <v>2289</v>
      </c>
      <c r="D22" s="74">
        <v>1200</v>
      </c>
      <c r="E22" s="77">
        <f>D22/B22</f>
        <v>0.666666666666667</v>
      </c>
      <c r="F22" s="77">
        <f>D22/C22</f>
        <v>0.524246395806029</v>
      </c>
      <c r="G22" s="78" t="s">
        <v>1307</v>
      </c>
      <c r="H22" s="75"/>
      <c r="I22" s="75"/>
      <c r="J22" s="75"/>
      <c r="K22" s="77"/>
      <c r="L22" s="77"/>
    </row>
    <row r="23" s="64" customFormat="1" ht="20.1" customHeight="1" spans="1:12">
      <c r="A23" s="74" t="s">
        <v>1308</v>
      </c>
      <c r="B23" s="74"/>
      <c r="C23" s="74"/>
      <c r="D23" s="74"/>
      <c r="E23" s="74"/>
      <c r="F23" s="74"/>
      <c r="G23" s="74" t="s">
        <v>1309</v>
      </c>
      <c r="H23" s="75">
        <f>H24+H28+H32</f>
        <v>3940</v>
      </c>
      <c r="I23" s="75">
        <f>I24+I28+I32</f>
        <v>2863</v>
      </c>
      <c r="J23" s="75">
        <f>J24+J28+J32</f>
        <v>3217</v>
      </c>
      <c r="K23" s="77">
        <f>J23/H23</f>
        <v>0.816497461928934</v>
      </c>
      <c r="L23" s="77">
        <f>J23/I23</f>
        <v>1.12364652462452</v>
      </c>
    </row>
    <row r="24" s="64" customFormat="1" ht="20.1" customHeight="1" spans="1:12">
      <c r="A24" s="74" t="s">
        <v>1310</v>
      </c>
      <c r="B24" s="74"/>
      <c r="C24" s="74"/>
      <c r="D24" s="74"/>
      <c r="E24" s="74"/>
      <c r="F24" s="74"/>
      <c r="G24" s="76" t="s">
        <v>1311</v>
      </c>
      <c r="H24" s="75">
        <f>SUM(H25:H27)</f>
        <v>3935</v>
      </c>
      <c r="I24" s="75">
        <f>SUM(I25:I27)</f>
        <v>2819</v>
      </c>
      <c r="J24" s="75">
        <f>SUM(J25:J27)</f>
        <v>3167</v>
      </c>
      <c r="K24" s="77">
        <f>J24/H24</f>
        <v>0.804828462515883</v>
      </c>
      <c r="L24" s="77">
        <f>J24/I24</f>
        <v>1.12344803121674</v>
      </c>
    </row>
    <row r="25" s="64" customFormat="1" ht="20.1" customHeight="1" spans="1:12">
      <c r="A25" s="74" t="s">
        <v>1312</v>
      </c>
      <c r="B25" s="74"/>
      <c r="C25" s="74"/>
      <c r="D25" s="74"/>
      <c r="E25" s="74"/>
      <c r="F25" s="74"/>
      <c r="G25" s="76" t="s">
        <v>1313</v>
      </c>
      <c r="H25" s="75">
        <v>1835</v>
      </c>
      <c r="I25" s="75">
        <v>1452</v>
      </c>
      <c r="J25" s="75">
        <v>1600</v>
      </c>
      <c r="K25" s="77">
        <f>J25/H25</f>
        <v>0.871934604904632</v>
      </c>
      <c r="L25" s="77">
        <f>J25/I25</f>
        <v>1.10192837465565</v>
      </c>
    </row>
    <row r="26" s="64" customFormat="1" ht="20.1" customHeight="1" spans="1:12">
      <c r="A26" s="74" t="s">
        <v>1314</v>
      </c>
      <c r="B26" s="74">
        <v>1300</v>
      </c>
      <c r="C26" s="74">
        <v>1251</v>
      </c>
      <c r="D26" s="74">
        <v>1300</v>
      </c>
      <c r="E26" s="77">
        <f>D26/B26</f>
        <v>1</v>
      </c>
      <c r="F26" s="77">
        <f>D26/C26</f>
        <v>1.03916866506795</v>
      </c>
      <c r="G26" s="76" t="s">
        <v>1315</v>
      </c>
      <c r="H26" s="75">
        <v>2100</v>
      </c>
      <c r="I26" s="75">
        <v>1367</v>
      </c>
      <c r="J26" s="75">
        <v>1567</v>
      </c>
      <c r="K26" s="77">
        <f>J26/H26</f>
        <v>0.746190476190476</v>
      </c>
      <c r="L26" s="77">
        <f>J26/I26</f>
        <v>1.14630577907827</v>
      </c>
    </row>
    <row r="27" s="64" customFormat="1" ht="20.1" customHeight="1" spans="1:12">
      <c r="A27" s="74" t="s">
        <v>1316</v>
      </c>
      <c r="B27" s="74">
        <f>SUM(B28:B32)</f>
        <v>0</v>
      </c>
      <c r="C27" s="74">
        <f>SUM(C28:C32)</f>
        <v>0</v>
      </c>
      <c r="D27" s="74">
        <f>SUM(D28:D32)</f>
        <v>0</v>
      </c>
      <c r="E27" s="74"/>
      <c r="F27" s="74"/>
      <c r="G27" s="76" t="s">
        <v>1317</v>
      </c>
      <c r="H27" s="75"/>
      <c r="I27" s="75"/>
      <c r="J27" s="75"/>
      <c r="K27" s="75"/>
      <c r="L27" s="75"/>
    </row>
    <row r="28" s="64" customFormat="1" ht="20.1" customHeight="1" spans="1:12">
      <c r="A28" s="75" t="s">
        <v>1318</v>
      </c>
      <c r="B28" s="75"/>
      <c r="C28" s="75"/>
      <c r="D28" s="75"/>
      <c r="E28" s="75"/>
      <c r="F28" s="75"/>
      <c r="G28" s="76" t="s">
        <v>1319</v>
      </c>
      <c r="H28" s="75">
        <f>SUM(H29:H31)</f>
        <v>5</v>
      </c>
      <c r="I28" s="75">
        <f>SUM(I29:I31)</f>
        <v>44</v>
      </c>
      <c r="J28" s="75">
        <f>SUM(J29:J31)</f>
        <v>50</v>
      </c>
      <c r="K28" s="77">
        <f>J28/H28</f>
        <v>10</v>
      </c>
      <c r="L28" s="77">
        <f>J28/I28</f>
        <v>1.13636363636364</v>
      </c>
    </row>
    <row r="29" s="64" customFormat="1" ht="20.1" customHeight="1" spans="1:12">
      <c r="A29" s="75" t="s">
        <v>1320</v>
      </c>
      <c r="B29" s="75"/>
      <c r="C29" s="75"/>
      <c r="D29" s="75"/>
      <c r="E29" s="75"/>
      <c r="F29" s="75"/>
      <c r="G29" s="76" t="s">
        <v>1313</v>
      </c>
      <c r="H29" s="75"/>
      <c r="I29" s="75"/>
      <c r="J29" s="75"/>
      <c r="K29" s="75"/>
      <c r="L29" s="75"/>
    </row>
    <row r="30" s="64" customFormat="1" ht="20.1" customHeight="1" spans="1:12">
      <c r="A30" s="75" t="s">
        <v>1321</v>
      </c>
      <c r="B30" s="75"/>
      <c r="C30" s="75"/>
      <c r="D30" s="75"/>
      <c r="E30" s="75"/>
      <c r="F30" s="75"/>
      <c r="G30" s="76" t="s">
        <v>1315</v>
      </c>
      <c r="H30" s="75">
        <v>5</v>
      </c>
      <c r="I30" s="75">
        <v>44</v>
      </c>
      <c r="J30" s="75">
        <v>50</v>
      </c>
      <c r="K30" s="77">
        <f>J30/H30</f>
        <v>10</v>
      </c>
      <c r="L30" s="77">
        <f>J30/I30</f>
        <v>1.13636363636364</v>
      </c>
    </row>
    <row r="31" s="64" customFormat="1" ht="20.1" customHeight="1" spans="1:12">
      <c r="A31" s="75" t="s">
        <v>1322</v>
      </c>
      <c r="B31" s="75"/>
      <c r="C31" s="75"/>
      <c r="D31" s="75"/>
      <c r="E31" s="75"/>
      <c r="F31" s="75"/>
      <c r="G31" s="79" t="s">
        <v>1323</v>
      </c>
      <c r="H31" s="75"/>
      <c r="I31" s="75"/>
      <c r="J31" s="75"/>
      <c r="K31" s="75"/>
      <c r="L31" s="75"/>
    </row>
    <row r="32" s="64" customFormat="1" ht="20.1" customHeight="1" spans="1:12">
      <c r="A32" s="75" t="s">
        <v>1324</v>
      </c>
      <c r="B32" s="75"/>
      <c r="C32" s="75"/>
      <c r="D32" s="75"/>
      <c r="E32" s="75"/>
      <c r="F32" s="75"/>
      <c r="G32" s="76" t="s">
        <v>1325</v>
      </c>
      <c r="H32" s="75">
        <f>SUM(H33:H34)</f>
        <v>0</v>
      </c>
      <c r="I32" s="75">
        <f>SUM(I33:I34)</f>
        <v>0</v>
      </c>
      <c r="J32" s="75">
        <f>SUM(J33:J34)</f>
        <v>0</v>
      </c>
      <c r="K32" s="75"/>
      <c r="L32" s="75"/>
    </row>
    <row r="33" s="64" customFormat="1" ht="20.1" customHeight="1" spans="1:12">
      <c r="A33" s="74" t="s">
        <v>1326</v>
      </c>
      <c r="B33" s="74"/>
      <c r="C33" s="74">
        <v>14575</v>
      </c>
      <c r="D33" s="74"/>
      <c r="E33" s="74"/>
      <c r="F33" s="74"/>
      <c r="G33" s="78" t="s">
        <v>1315</v>
      </c>
      <c r="H33" s="75"/>
      <c r="I33" s="75"/>
      <c r="J33" s="75"/>
      <c r="K33" s="75"/>
      <c r="L33" s="75"/>
    </row>
    <row r="34" s="64" customFormat="1" ht="20.1" customHeight="1" spans="1:12">
      <c r="A34" s="75" t="s">
        <v>1327</v>
      </c>
      <c r="B34" s="75"/>
      <c r="C34" s="75">
        <v>11685</v>
      </c>
      <c r="D34" s="75"/>
      <c r="E34" s="75"/>
      <c r="F34" s="75"/>
      <c r="G34" s="78" t="s">
        <v>1328</v>
      </c>
      <c r="H34" s="75"/>
      <c r="I34" s="75"/>
      <c r="J34" s="75"/>
      <c r="K34" s="75"/>
      <c r="L34" s="75"/>
    </row>
    <row r="35" s="64" customFormat="1" ht="20.1" customHeight="1" spans="1:12">
      <c r="A35" s="75"/>
      <c r="B35" s="75"/>
      <c r="C35" s="75"/>
      <c r="D35" s="75"/>
      <c r="E35" s="75"/>
      <c r="F35" s="75"/>
      <c r="G35" s="74" t="s">
        <v>1329</v>
      </c>
      <c r="H35" s="75">
        <f>H36+H41</f>
        <v>0</v>
      </c>
      <c r="I35" s="75">
        <f>I36+I41</f>
        <v>0</v>
      </c>
      <c r="J35" s="75">
        <f>J36+J41</f>
        <v>0</v>
      </c>
      <c r="K35" s="75"/>
      <c r="L35" s="75"/>
    </row>
    <row r="36" s="64" customFormat="1" ht="20.1" customHeight="1" spans="1:12">
      <c r="A36" s="75"/>
      <c r="B36" s="75"/>
      <c r="C36" s="75"/>
      <c r="D36" s="75"/>
      <c r="E36" s="75"/>
      <c r="F36" s="75"/>
      <c r="G36" s="74" t="s">
        <v>1330</v>
      </c>
      <c r="H36" s="75">
        <f>SUM(H37:H40)</f>
        <v>0</v>
      </c>
      <c r="I36" s="75">
        <f>SUM(I37:I40)</f>
        <v>0</v>
      </c>
      <c r="J36" s="75">
        <f>SUM(J37:J40)</f>
        <v>0</v>
      </c>
      <c r="K36" s="75"/>
      <c r="L36" s="75"/>
    </row>
    <row r="37" s="64" customFormat="1" ht="20.1" customHeight="1" spans="1:12">
      <c r="A37" s="75"/>
      <c r="B37" s="75"/>
      <c r="C37" s="75"/>
      <c r="D37" s="75"/>
      <c r="E37" s="75"/>
      <c r="F37" s="75"/>
      <c r="G37" s="74" t="s">
        <v>1331</v>
      </c>
      <c r="H37" s="75"/>
      <c r="I37" s="75"/>
      <c r="J37" s="75"/>
      <c r="K37" s="75"/>
      <c r="L37" s="75"/>
    </row>
    <row r="38" s="64" customFormat="1" ht="20.1" customHeight="1" spans="1:12">
      <c r="A38" s="75"/>
      <c r="B38" s="75"/>
      <c r="C38" s="75"/>
      <c r="D38" s="75"/>
      <c r="E38" s="75"/>
      <c r="F38" s="75"/>
      <c r="G38" s="74" t="s">
        <v>1332</v>
      </c>
      <c r="H38" s="75"/>
      <c r="I38" s="75"/>
      <c r="J38" s="75"/>
      <c r="K38" s="75"/>
      <c r="L38" s="75"/>
    </row>
    <row r="39" s="64" customFormat="1" ht="20.1" customHeight="1" spans="1:12">
      <c r="A39" s="75"/>
      <c r="B39" s="75"/>
      <c r="C39" s="75"/>
      <c r="D39" s="75"/>
      <c r="E39" s="75"/>
      <c r="F39" s="75"/>
      <c r="G39" s="74" t="s">
        <v>1333</v>
      </c>
      <c r="H39" s="75"/>
      <c r="I39" s="75"/>
      <c r="J39" s="75"/>
      <c r="K39" s="75"/>
      <c r="L39" s="75"/>
    </row>
    <row r="40" s="64" customFormat="1" ht="20.1" customHeight="1" spans="1:12">
      <c r="A40" s="75"/>
      <c r="B40" s="75"/>
      <c r="C40" s="75"/>
      <c r="D40" s="75"/>
      <c r="E40" s="75"/>
      <c r="F40" s="75"/>
      <c r="G40" s="74" t="s">
        <v>1334</v>
      </c>
      <c r="H40" s="75"/>
      <c r="I40" s="75"/>
      <c r="J40" s="75"/>
      <c r="K40" s="75"/>
      <c r="L40" s="75"/>
    </row>
    <row r="41" s="64" customFormat="1" ht="20.1" customHeight="1" spans="1:12">
      <c r="A41" s="75"/>
      <c r="B41" s="75"/>
      <c r="C41" s="75"/>
      <c r="D41" s="75"/>
      <c r="E41" s="75"/>
      <c r="F41" s="75"/>
      <c r="G41" s="74" t="s">
        <v>1335</v>
      </c>
      <c r="H41" s="75">
        <f>SUM(H42:H45)</f>
        <v>0</v>
      </c>
      <c r="I41" s="75">
        <f>SUM(I42:I45)</f>
        <v>0</v>
      </c>
      <c r="J41" s="75">
        <f>SUM(J42:J45)</f>
        <v>0</v>
      </c>
      <c r="K41" s="75"/>
      <c r="L41" s="75"/>
    </row>
    <row r="42" s="64" customFormat="1" ht="20.1" customHeight="1" spans="1:12">
      <c r="A42" s="75"/>
      <c r="B42" s="75"/>
      <c r="C42" s="75"/>
      <c r="D42" s="75"/>
      <c r="E42" s="75"/>
      <c r="F42" s="75"/>
      <c r="G42" s="74" t="s">
        <v>1336</v>
      </c>
      <c r="H42" s="75"/>
      <c r="I42" s="75"/>
      <c r="J42" s="75"/>
      <c r="K42" s="75"/>
      <c r="L42" s="75"/>
    </row>
    <row r="43" s="64" customFormat="1" ht="20.1" customHeight="1" spans="1:12">
      <c r="A43" s="75"/>
      <c r="B43" s="75"/>
      <c r="C43" s="75"/>
      <c r="D43" s="75"/>
      <c r="E43" s="75"/>
      <c r="F43" s="75"/>
      <c r="G43" s="74" t="s">
        <v>1337</v>
      </c>
      <c r="H43" s="75"/>
      <c r="I43" s="75"/>
      <c r="J43" s="75"/>
      <c r="K43" s="75"/>
      <c r="L43" s="75"/>
    </row>
    <row r="44" s="64" customFormat="1" ht="20.1" customHeight="1" spans="1:12">
      <c r="A44" s="75"/>
      <c r="B44" s="75"/>
      <c r="C44" s="75"/>
      <c r="D44" s="75"/>
      <c r="E44" s="75"/>
      <c r="F44" s="75"/>
      <c r="G44" s="74" t="s">
        <v>1338</v>
      </c>
      <c r="H44" s="75"/>
      <c r="I44" s="75"/>
      <c r="J44" s="75"/>
      <c r="K44" s="75"/>
      <c r="L44" s="75"/>
    </row>
    <row r="45" s="64" customFormat="1" ht="20.1" customHeight="1" spans="1:12">
      <c r="A45" s="75"/>
      <c r="B45" s="75"/>
      <c r="C45" s="75"/>
      <c r="D45" s="75"/>
      <c r="E45" s="75"/>
      <c r="F45" s="75"/>
      <c r="G45" s="74" t="s">
        <v>1339</v>
      </c>
      <c r="H45" s="75"/>
      <c r="I45" s="75"/>
      <c r="J45" s="75"/>
      <c r="K45" s="75"/>
      <c r="L45" s="75"/>
    </row>
    <row r="46" s="64" customFormat="1" ht="20.1" customHeight="1" spans="1:12">
      <c r="A46" s="75"/>
      <c r="B46" s="75"/>
      <c r="C46" s="75"/>
      <c r="D46" s="75"/>
      <c r="E46" s="75"/>
      <c r="F46" s="75"/>
      <c r="G46" s="74" t="s">
        <v>1340</v>
      </c>
      <c r="H46" s="75">
        <f>SUM(H47,H63,H67,H68,H74,H78,H82,H86,H92,H95)</f>
        <v>453920</v>
      </c>
      <c r="I46" s="75">
        <f>SUM(I47,I63,I67,I68,I74,I78,I82,I86,I92,I95)</f>
        <v>187472</v>
      </c>
      <c r="J46" s="75">
        <f>SUM(J47,J63,J67,J68,J74,J78,J82,J86,J92,J95)</f>
        <v>350797</v>
      </c>
      <c r="K46" s="77">
        <f t="shared" ref="K46:K51" si="0">J46/H46</f>
        <v>0.772816795911174</v>
      </c>
      <c r="L46" s="77">
        <f t="shared" ref="L46:L51" si="1">J46/I46</f>
        <v>1.87119676538363</v>
      </c>
    </row>
    <row r="47" s="67" customFormat="1" ht="20.1" customHeight="1" spans="1:12">
      <c r="A47" s="80"/>
      <c r="B47" s="80"/>
      <c r="C47" s="80"/>
      <c r="D47" s="80"/>
      <c r="E47" s="80"/>
      <c r="F47" s="80"/>
      <c r="G47" s="74" t="s">
        <v>1341</v>
      </c>
      <c r="H47" s="75">
        <f>SUM(H48:H62)</f>
        <v>450820</v>
      </c>
      <c r="I47" s="75">
        <f>SUM(I48:I62)</f>
        <v>185298</v>
      </c>
      <c r="J47" s="75">
        <f>SUM(J48:J62)</f>
        <v>348297</v>
      </c>
      <c r="K47" s="77">
        <f t="shared" si="0"/>
        <v>0.772585510846901</v>
      </c>
      <c r="L47" s="77">
        <f t="shared" si="1"/>
        <v>1.8796587119127</v>
      </c>
    </row>
    <row r="48" s="64" customFormat="1" ht="20.1" customHeight="1" spans="1:12">
      <c r="A48" s="75"/>
      <c r="B48" s="75"/>
      <c r="C48" s="75"/>
      <c r="D48" s="75"/>
      <c r="E48" s="75"/>
      <c r="F48" s="75"/>
      <c r="G48" s="79" t="s">
        <v>1342</v>
      </c>
      <c r="H48" s="75">
        <v>60000</v>
      </c>
      <c r="I48" s="75">
        <v>25035</v>
      </c>
      <c r="J48" s="75">
        <v>20500</v>
      </c>
      <c r="K48" s="77">
        <f t="shared" si="0"/>
        <v>0.341666666666667</v>
      </c>
      <c r="L48" s="77">
        <f t="shared" si="1"/>
        <v>0.818853604953066</v>
      </c>
    </row>
    <row r="49" s="64" customFormat="1" ht="20.1" customHeight="1" spans="1:12">
      <c r="A49" s="75"/>
      <c r="B49" s="75"/>
      <c r="C49" s="75"/>
      <c r="D49" s="75"/>
      <c r="E49" s="75"/>
      <c r="F49" s="75"/>
      <c r="G49" s="79" t="s">
        <v>1343</v>
      </c>
      <c r="H49" s="75">
        <v>235</v>
      </c>
      <c r="I49" s="75">
        <v>32486</v>
      </c>
      <c r="J49" s="75">
        <v>32000</v>
      </c>
      <c r="K49" s="77"/>
      <c r="L49" s="77">
        <f t="shared" si="1"/>
        <v>0.985039709413286</v>
      </c>
    </row>
    <row r="50" s="64" customFormat="1" ht="20.1" customHeight="1" spans="1:12">
      <c r="A50" s="75"/>
      <c r="B50" s="75"/>
      <c r="C50" s="75"/>
      <c r="D50" s="75"/>
      <c r="E50" s="75"/>
      <c r="F50" s="75"/>
      <c r="G50" s="79" t="s">
        <v>1344</v>
      </c>
      <c r="H50" s="75">
        <v>175000</v>
      </c>
      <c r="I50" s="75">
        <v>6041</v>
      </c>
      <c r="J50" s="75">
        <v>15000</v>
      </c>
      <c r="K50" s="77"/>
      <c r="L50" s="77">
        <f t="shared" si="1"/>
        <v>2.48303261049495</v>
      </c>
    </row>
    <row r="51" s="64" customFormat="1" ht="20.1" customHeight="1" spans="1:12">
      <c r="A51" s="76"/>
      <c r="B51" s="76"/>
      <c r="C51" s="76"/>
      <c r="D51" s="76"/>
      <c r="E51" s="76"/>
      <c r="F51" s="76"/>
      <c r="G51" s="79" t="s">
        <v>1345</v>
      </c>
      <c r="H51" s="75">
        <v>150000</v>
      </c>
      <c r="I51" s="75">
        <v>65591</v>
      </c>
      <c r="J51" s="75">
        <v>70000</v>
      </c>
      <c r="K51" s="77"/>
      <c r="L51" s="77">
        <f t="shared" si="1"/>
        <v>1.06721958805324</v>
      </c>
    </row>
    <row r="52" s="64" customFormat="1" ht="20.1" customHeight="1" spans="1:12">
      <c r="A52" s="76"/>
      <c r="B52" s="76"/>
      <c r="C52" s="76"/>
      <c r="D52" s="76"/>
      <c r="E52" s="76"/>
      <c r="F52" s="76"/>
      <c r="G52" s="79" t="s">
        <v>1346</v>
      </c>
      <c r="H52" s="75"/>
      <c r="I52" s="75"/>
      <c r="J52" s="75"/>
      <c r="K52" s="75"/>
      <c r="L52" s="75"/>
    </row>
    <row r="53" s="64" customFormat="1" ht="20.1" customHeight="1" spans="1:12">
      <c r="A53" s="76"/>
      <c r="B53" s="76"/>
      <c r="C53" s="76"/>
      <c r="D53" s="76"/>
      <c r="E53" s="76"/>
      <c r="F53" s="76"/>
      <c r="G53" s="79" t="s">
        <v>1347</v>
      </c>
      <c r="H53" s="75">
        <v>7800</v>
      </c>
      <c r="I53" s="75">
        <v>284</v>
      </c>
      <c r="J53" s="75">
        <v>2500</v>
      </c>
      <c r="K53" s="77">
        <f>J53/H53</f>
        <v>0.320512820512821</v>
      </c>
      <c r="L53" s="77">
        <f>J53/I53</f>
        <v>8.80281690140845</v>
      </c>
    </row>
    <row r="54" s="64" customFormat="1" ht="20.1" customHeight="1" spans="1:12">
      <c r="A54" s="76"/>
      <c r="B54" s="76"/>
      <c r="C54" s="76"/>
      <c r="D54" s="76"/>
      <c r="E54" s="76"/>
      <c r="F54" s="76"/>
      <c r="G54" s="79" t="s">
        <v>1348</v>
      </c>
      <c r="H54" s="75"/>
      <c r="I54" s="75"/>
      <c r="J54" s="75"/>
      <c r="K54" s="75"/>
      <c r="L54" s="75"/>
    </row>
    <row r="55" s="64" customFormat="1" ht="20.1" customHeight="1" spans="1:12">
      <c r="A55" s="76"/>
      <c r="B55" s="76"/>
      <c r="C55" s="76"/>
      <c r="D55" s="76"/>
      <c r="E55" s="76"/>
      <c r="F55" s="76"/>
      <c r="G55" s="79" t="s">
        <v>1349</v>
      </c>
      <c r="H55" s="75"/>
      <c r="I55" s="75"/>
      <c r="J55" s="75"/>
      <c r="K55" s="75"/>
      <c r="L55" s="75"/>
    </row>
    <row r="56" s="64" customFormat="1" ht="20.1" customHeight="1" spans="1:12">
      <c r="A56" s="74"/>
      <c r="B56" s="74"/>
      <c r="C56" s="74"/>
      <c r="D56" s="74"/>
      <c r="E56" s="74"/>
      <c r="F56" s="74"/>
      <c r="G56" s="79" t="s">
        <v>1350</v>
      </c>
      <c r="H56" s="75"/>
      <c r="I56" s="75">
        <v>6932</v>
      </c>
      <c r="J56" s="75">
        <v>6500</v>
      </c>
      <c r="K56" s="75"/>
      <c r="L56" s="75"/>
    </row>
    <row r="57" s="64" customFormat="1" ht="20.1" customHeight="1" spans="1:12">
      <c r="A57" s="74"/>
      <c r="B57" s="74"/>
      <c r="C57" s="74"/>
      <c r="D57" s="74"/>
      <c r="E57" s="74"/>
      <c r="F57" s="74"/>
      <c r="G57" s="79" t="s">
        <v>1351</v>
      </c>
      <c r="H57" s="75"/>
      <c r="I57" s="75"/>
      <c r="J57" s="75"/>
      <c r="K57" s="75"/>
      <c r="L57" s="75"/>
    </row>
    <row r="58" s="64" customFormat="1" ht="20.1" customHeight="1" spans="1:12">
      <c r="A58" s="74"/>
      <c r="B58" s="74"/>
      <c r="C58" s="74"/>
      <c r="D58" s="74"/>
      <c r="E58" s="74"/>
      <c r="F58" s="74"/>
      <c r="G58" s="79" t="s">
        <v>923</v>
      </c>
      <c r="H58" s="75"/>
      <c r="I58" s="75"/>
      <c r="J58" s="75"/>
      <c r="K58" s="75"/>
      <c r="L58" s="75"/>
    </row>
    <row r="59" s="64" customFormat="1" ht="20.1" customHeight="1" spans="1:12">
      <c r="A59" s="74"/>
      <c r="B59" s="74"/>
      <c r="C59" s="74"/>
      <c r="D59" s="74"/>
      <c r="E59" s="74"/>
      <c r="F59" s="74"/>
      <c r="G59" s="79" t="s">
        <v>1352</v>
      </c>
      <c r="H59" s="75">
        <v>57785</v>
      </c>
      <c r="I59" s="75">
        <v>20421</v>
      </c>
      <c r="J59" s="75">
        <f>157785+36797</f>
        <v>194582</v>
      </c>
      <c r="K59" s="77">
        <f>J59/H59</f>
        <v>3.36734446655706</v>
      </c>
      <c r="L59" s="77">
        <f>J59/I59</f>
        <v>9.52852455805298</v>
      </c>
    </row>
    <row r="60" s="64" customFormat="1" ht="20.1" customHeight="1" spans="1:12">
      <c r="A60" s="74"/>
      <c r="B60" s="74"/>
      <c r="C60" s="74"/>
      <c r="D60" s="74"/>
      <c r="E60" s="74"/>
      <c r="F60" s="74"/>
      <c r="G60" s="81" t="s">
        <v>1353</v>
      </c>
      <c r="H60" s="75"/>
      <c r="I60" s="75">
        <v>64</v>
      </c>
      <c r="J60" s="75"/>
      <c r="K60" s="75"/>
      <c r="L60" s="75"/>
    </row>
    <row r="61" s="64" customFormat="1" ht="20.1" customHeight="1" spans="1:12">
      <c r="A61" s="74"/>
      <c r="B61" s="74"/>
      <c r="C61" s="74"/>
      <c r="D61" s="74"/>
      <c r="E61" s="74"/>
      <c r="F61" s="74"/>
      <c r="G61" s="81" t="s">
        <v>1354</v>
      </c>
      <c r="H61" s="75"/>
      <c r="I61" s="75">
        <v>28444</v>
      </c>
      <c r="J61" s="75">
        <v>7215</v>
      </c>
      <c r="K61" s="75"/>
      <c r="L61" s="75"/>
    </row>
    <row r="62" s="64" customFormat="1" ht="20.1" customHeight="1" spans="1:12">
      <c r="A62" s="74"/>
      <c r="B62" s="74"/>
      <c r="C62" s="74"/>
      <c r="D62" s="74"/>
      <c r="E62" s="74"/>
      <c r="F62" s="74"/>
      <c r="G62" s="81" t="s">
        <v>1355</v>
      </c>
      <c r="H62" s="75"/>
      <c r="I62" s="75"/>
      <c r="J62" s="75"/>
      <c r="K62" s="75"/>
      <c r="L62" s="75"/>
    </row>
    <row r="63" s="64" customFormat="1" ht="20.1" customHeight="1" spans="1:12">
      <c r="A63" s="74"/>
      <c r="B63" s="74"/>
      <c r="C63" s="74"/>
      <c r="D63" s="74"/>
      <c r="E63" s="74"/>
      <c r="F63" s="74"/>
      <c r="G63" s="74" t="s">
        <v>1356</v>
      </c>
      <c r="H63" s="75">
        <f>SUM(H64:H66)</f>
        <v>0</v>
      </c>
      <c r="I63" s="75">
        <f>SUM(I64:I66)</f>
        <v>0</v>
      </c>
      <c r="J63" s="75">
        <f>SUM(J64:J66)</f>
        <v>0</v>
      </c>
      <c r="K63" s="75"/>
      <c r="L63" s="75"/>
    </row>
    <row r="64" s="64" customFormat="1" ht="20.1" customHeight="1" spans="1:12">
      <c r="A64" s="74"/>
      <c r="B64" s="74"/>
      <c r="C64" s="74"/>
      <c r="D64" s="74"/>
      <c r="E64" s="74"/>
      <c r="F64" s="74"/>
      <c r="G64" s="79" t="s">
        <v>1342</v>
      </c>
      <c r="H64" s="75"/>
      <c r="I64" s="75"/>
      <c r="J64" s="75"/>
      <c r="K64" s="75"/>
      <c r="L64" s="75"/>
    </row>
    <row r="65" s="64" customFormat="1" ht="20.1" customHeight="1" spans="1:12">
      <c r="A65" s="74"/>
      <c r="B65" s="74"/>
      <c r="C65" s="74"/>
      <c r="D65" s="74"/>
      <c r="E65" s="74"/>
      <c r="F65" s="74"/>
      <c r="G65" s="79" t="s">
        <v>1343</v>
      </c>
      <c r="H65" s="75"/>
      <c r="I65" s="75"/>
      <c r="J65" s="75"/>
      <c r="K65" s="75"/>
      <c r="L65" s="75"/>
    </row>
    <row r="66" s="64" customFormat="1" ht="20.1" customHeight="1" spans="1:12">
      <c r="A66" s="74"/>
      <c r="B66" s="74"/>
      <c r="C66" s="74"/>
      <c r="D66" s="74"/>
      <c r="E66" s="74"/>
      <c r="F66" s="74"/>
      <c r="G66" s="79" t="s">
        <v>1357</v>
      </c>
      <c r="H66" s="75"/>
      <c r="I66" s="75"/>
      <c r="J66" s="75"/>
      <c r="K66" s="75"/>
      <c r="L66" s="75"/>
    </row>
    <row r="67" s="64" customFormat="1" ht="20.1" customHeight="1" spans="1:12">
      <c r="A67" s="74"/>
      <c r="B67" s="74"/>
      <c r="C67" s="74"/>
      <c r="D67" s="74"/>
      <c r="E67" s="74"/>
      <c r="F67" s="74"/>
      <c r="G67" s="74" t="s">
        <v>1358</v>
      </c>
      <c r="H67" s="75"/>
      <c r="I67" s="75"/>
      <c r="J67" s="75"/>
      <c r="K67" s="75"/>
      <c r="L67" s="75"/>
    </row>
    <row r="68" s="64" customFormat="1" ht="20.1" customHeight="1" spans="1:12">
      <c r="A68" s="74"/>
      <c r="B68" s="74"/>
      <c r="C68" s="74"/>
      <c r="D68" s="74"/>
      <c r="E68" s="74"/>
      <c r="F68" s="74"/>
      <c r="G68" s="74" t="s">
        <v>1359</v>
      </c>
      <c r="H68" s="75">
        <f>SUM(H69:H73)</f>
        <v>1800</v>
      </c>
      <c r="I68" s="75">
        <f>SUM(I69:I73)</f>
        <v>1984</v>
      </c>
      <c r="J68" s="75">
        <f>SUM(J69:J73)</f>
        <v>1200</v>
      </c>
      <c r="K68" s="77"/>
      <c r="L68" s="77">
        <f>J68/I68</f>
        <v>0.604838709677419</v>
      </c>
    </row>
    <row r="69" s="64" customFormat="1" ht="20.1" customHeight="1" spans="1:12">
      <c r="A69" s="74"/>
      <c r="B69" s="74"/>
      <c r="C69" s="74"/>
      <c r="D69" s="74"/>
      <c r="E69" s="74"/>
      <c r="F69" s="74"/>
      <c r="G69" s="79" t="s">
        <v>1360</v>
      </c>
      <c r="H69" s="75"/>
      <c r="I69" s="75">
        <v>623</v>
      </c>
      <c r="J69" s="75">
        <v>600</v>
      </c>
      <c r="K69" s="75"/>
      <c r="L69" s="75"/>
    </row>
    <row r="70" s="64" customFormat="1" ht="20.1" customHeight="1" spans="1:12">
      <c r="A70" s="74"/>
      <c r="B70" s="74"/>
      <c r="C70" s="74"/>
      <c r="D70" s="74"/>
      <c r="E70" s="74"/>
      <c r="F70" s="74"/>
      <c r="G70" s="79" t="s">
        <v>1361</v>
      </c>
      <c r="H70" s="75"/>
      <c r="I70" s="75">
        <v>3</v>
      </c>
      <c r="J70" s="75"/>
      <c r="K70" s="75"/>
      <c r="L70" s="75"/>
    </row>
    <row r="71" s="64" customFormat="1" ht="20.1" customHeight="1" spans="1:12">
      <c r="A71" s="74"/>
      <c r="B71" s="74"/>
      <c r="C71" s="74"/>
      <c r="D71" s="74"/>
      <c r="E71" s="74"/>
      <c r="F71" s="74"/>
      <c r="G71" s="79" t="s">
        <v>1362</v>
      </c>
      <c r="H71" s="75"/>
      <c r="I71" s="75"/>
      <c r="J71" s="75"/>
      <c r="K71" s="75"/>
      <c r="L71" s="75"/>
    </row>
    <row r="72" s="64" customFormat="1" ht="20.1" customHeight="1" spans="1:12">
      <c r="A72" s="74"/>
      <c r="B72" s="74"/>
      <c r="C72" s="74"/>
      <c r="D72" s="74"/>
      <c r="E72" s="74"/>
      <c r="F72" s="74"/>
      <c r="G72" s="79" t="s">
        <v>1363</v>
      </c>
      <c r="H72" s="75"/>
      <c r="I72" s="75">
        <v>20</v>
      </c>
      <c r="J72" s="75">
        <v>20</v>
      </c>
      <c r="K72" s="75"/>
      <c r="L72" s="75"/>
    </row>
    <row r="73" s="64" customFormat="1" ht="20.1" customHeight="1" spans="1:12">
      <c r="A73" s="74"/>
      <c r="B73" s="74"/>
      <c r="C73" s="74"/>
      <c r="D73" s="74"/>
      <c r="E73" s="74"/>
      <c r="F73" s="74"/>
      <c r="G73" s="79" t="s">
        <v>1364</v>
      </c>
      <c r="H73" s="75">
        <v>1800</v>
      </c>
      <c r="I73" s="75">
        <v>1338</v>
      </c>
      <c r="J73" s="75">
        <v>580</v>
      </c>
      <c r="K73" s="77"/>
      <c r="L73" s="77">
        <f>J73/I73</f>
        <v>0.433482810164425</v>
      </c>
    </row>
    <row r="74" s="64" customFormat="1" ht="20.1" customHeight="1" spans="1:12">
      <c r="A74" s="74"/>
      <c r="B74" s="74"/>
      <c r="C74" s="74"/>
      <c r="D74" s="74"/>
      <c r="E74" s="74"/>
      <c r="F74" s="74"/>
      <c r="G74" s="74" t="s">
        <v>1365</v>
      </c>
      <c r="H74" s="75">
        <f>SUM(H75:H77)</f>
        <v>1300</v>
      </c>
      <c r="I74" s="75">
        <f>SUM(I75:I77)</f>
        <v>190</v>
      </c>
      <c r="J74" s="75">
        <f>SUM(J75:J77)</f>
        <v>1300</v>
      </c>
      <c r="K74" s="77"/>
      <c r="L74" s="77"/>
    </row>
    <row r="75" s="64" customFormat="1" ht="20.1" customHeight="1" spans="1:12">
      <c r="A75" s="74"/>
      <c r="B75" s="74"/>
      <c r="C75" s="74"/>
      <c r="D75" s="74"/>
      <c r="E75" s="74"/>
      <c r="F75" s="74"/>
      <c r="G75" s="74" t="s">
        <v>1366</v>
      </c>
      <c r="H75" s="75"/>
      <c r="I75" s="75">
        <v>190</v>
      </c>
      <c r="J75" s="75"/>
      <c r="K75" s="75"/>
      <c r="L75" s="75"/>
    </row>
    <row r="76" s="64" customFormat="1" ht="20.1" customHeight="1" spans="1:12">
      <c r="A76" s="74"/>
      <c r="B76" s="74"/>
      <c r="C76" s="74"/>
      <c r="D76" s="74"/>
      <c r="E76" s="74"/>
      <c r="F76" s="74"/>
      <c r="G76" s="74" t="s">
        <v>1367</v>
      </c>
      <c r="H76" s="75"/>
      <c r="I76" s="75"/>
      <c r="J76" s="75"/>
      <c r="K76" s="75"/>
      <c r="L76" s="75"/>
    </row>
    <row r="77" s="64" customFormat="1" ht="20.1" customHeight="1" spans="1:12">
      <c r="A77" s="74"/>
      <c r="B77" s="74"/>
      <c r="C77" s="74"/>
      <c r="D77" s="74"/>
      <c r="E77" s="74"/>
      <c r="F77" s="74"/>
      <c r="G77" s="74" t="s">
        <v>1368</v>
      </c>
      <c r="H77" s="75">
        <v>1300</v>
      </c>
      <c r="I77" s="75"/>
      <c r="J77" s="75">
        <v>1300</v>
      </c>
      <c r="K77" s="77"/>
      <c r="L77" s="77"/>
    </row>
    <row r="78" s="64" customFormat="1" ht="20.1" customHeight="1" spans="1:12">
      <c r="A78" s="74"/>
      <c r="B78" s="74"/>
      <c r="C78" s="74"/>
      <c r="D78" s="74"/>
      <c r="E78" s="74"/>
      <c r="F78" s="74"/>
      <c r="G78" s="74" t="s">
        <v>1369</v>
      </c>
      <c r="H78" s="75">
        <f>SUM(H79:H81)</f>
        <v>0</v>
      </c>
      <c r="I78" s="75">
        <f>SUM(I79:I81)</f>
        <v>0</v>
      </c>
      <c r="J78" s="75">
        <f>SUM(J79:J81)</f>
        <v>0</v>
      </c>
      <c r="K78" s="75"/>
      <c r="L78" s="75"/>
    </row>
    <row r="79" s="64" customFormat="1" ht="20.1" customHeight="1" spans="1:12">
      <c r="A79" s="74"/>
      <c r="B79" s="74"/>
      <c r="C79" s="74"/>
      <c r="D79" s="74"/>
      <c r="E79" s="74"/>
      <c r="F79" s="74"/>
      <c r="G79" s="78" t="s">
        <v>1342</v>
      </c>
      <c r="H79" s="75"/>
      <c r="I79" s="75"/>
      <c r="J79" s="75"/>
      <c r="K79" s="75"/>
      <c r="L79" s="75"/>
    </row>
    <row r="80" s="64" customFormat="1" ht="20.1" customHeight="1" spans="1:12">
      <c r="A80" s="74"/>
      <c r="B80" s="74"/>
      <c r="C80" s="74"/>
      <c r="D80" s="74"/>
      <c r="E80" s="74"/>
      <c r="F80" s="74"/>
      <c r="G80" s="78" t="s">
        <v>1343</v>
      </c>
      <c r="H80" s="75"/>
      <c r="I80" s="75"/>
      <c r="J80" s="75"/>
      <c r="K80" s="75"/>
      <c r="L80" s="75"/>
    </row>
    <row r="81" s="64" customFormat="1" ht="20.1" customHeight="1" spans="1:12">
      <c r="A81" s="74"/>
      <c r="B81" s="74"/>
      <c r="C81" s="74"/>
      <c r="D81" s="74"/>
      <c r="E81" s="74"/>
      <c r="F81" s="74"/>
      <c r="G81" s="78" t="s">
        <v>1370</v>
      </c>
      <c r="H81" s="75"/>
      <c r="I81" s="75"/>
      <c r="J81" s="75"/>
      <c r="K81" s="75"/>
      <c r="L81" s="75"/>
    </row>
    <row r="82" s="64" customFormat="1" ht="20.1" customHeight="1" spans="1:12">
      <c r="A82" s="74"/>
      <c r="B82" s="74"/>
      <c r="C82" s="74"/>
      <c r="D82" s="74"/>
      <c r="E82" s="74"/>
      <c r="F82" s="74"/>
      <c r="G82" s="74" t="s">
        <v>1371</v>
      </c>
      <c r="H82" s="75">
        <f>SUM(H83:H85)</f>
        <v>0</v>
      </c>
      <c r="I82" s="75">
        <f>SUM(I83:I85)</f>
        <v>0</v>
      </c>
      <c r="J82" s="75">
        <f>SUM(J83:J85)</f>
        <v>0</v>
      </c>
      <c r="K82" s="75"/>
      <c r="L82" s="75"/>
    </row>
    <row r="83" s="64" customFormat="1" ht="20.1" customHeight="1" spans="1:12">
      <c r="A83" s="74"/>
      <c r="B83" s="74"/>
      <c r="C83" s="74"/>
      <c r="D83" s="74"/>
      <c r="E83" s="74"/>
      <c r="F83" s="74"/>
      <c r="G83" s="78" t="s">
        <v>1342</v>
      </c>
      <c r="H83" s="75"/>
      <c r="I83" s="75"/>
      <c r="J83" s="75"/>
      <c r="K83" s="75"/>
      <c r="L83" s="75"/>
    </row>
    <row r="84" s="64" customFormat="1" ht="20.1" customHeight="1" spans="1:12">
      <c r="A84" s="74"/>
      <c r="B84" s="74"/>
      <c r="C84" s="74"/>
      <c r="D84" s="74"/>
      <c r="E84" s="74"/>
      <c r="F84" s="74"/>
      <c r="G84" s="78" t="s">
        <v>1343</v>
      </c>
      <c r="H84" s="75"/>
      <c r="I84" s="75"/>
      <c r="J84" s="75"/>
      <c r="K84" s="75"/>
      <c r="L84" s="75"/>
    </row>
    <row r="85" s="64" customFormat="1" ht="20.1" customHeight="1" spans="1:12">
      <c r="A85" s="74"/>
      <c r="B85" s="74"/>
      <c r="C85" s="74"/>
      <c r="D85" s="74"/>
      <c r="E85" s="74"/>
      <c r="F85" s="74"/>
      <c r="G85" s="78" t="s">
        <v>1372</v>
      </c>
      <c r="H85" s="75"/>
      <c r="I85" s="75"/>
      <c r="J85" s="75"/>
      <c r="K85" s="75"/>
      <c r="L85" s="75"/>
    </row>
    <row r="86" s="64" customFormat="1" ht="20.1" customHeight="1" spans="1:12">
      <c r="A86" s="74"/>
      <c r="B86" s="74"/>
      <c r="C86" s="74"/>
      <c r="D86" s="74"/>
      <c r="E86" s="74"/>
      <c r="F86" s="74"/>
      <c r="G86" s="74" t="s">
        <v>1373</v>
      </c>
      <c r="H86" s="75">
        <f>SUM(H87:H91)</f>
        <v>0</v>
      </c>
      <c r="I86" s="75">
        <f>SUM(I87:I91)</f>
        <v>0</v>
      </c>
      <c r="J86" s="75">
        <f>SUM(J87:J91)</f>
        <v>0</v>
      </c>
      <c r="K86" s="75"/>
      <c r="L86" s="75"/>
    </row>
    <row r="87" s="64" customFormat="1" ht="20.1" customHeight="1" spans="1:12">
      <c r="A87" s="74"/>
      <c r="B87" s="74"/>
      <c r="C87" s="74"/>
      <c r="D87" s="74"/>
      <c r="E87" s="74"/>
      <c r="F87" s="74"/>
      <c r="G87" s="78" t="s">
        <v>1360</v>
      </c>
      <c r="H87" s="75"/>
      <c r="I87" s="75"/>
      <c r="J87" s="75"/>
      <c r="K87" s="75"/>
      <c r="L87" s="75"/>
    </row>
    <row r="88" s="64" customFormat="1" ht="20.1" customHeight="1" spans="1:12">
      <c r="A88" s="74"/>
      <c r="B88" s="74"/>
      <c r="C88" s="74"/>
      <c r="D88" s="74"/>
      <c r="E88" s="74"/>
      <c r="F88" s="74"/>
      <c r="G88" s="78" t="s">
        <v>1361</v>
      </c>
      <c r="H88" s="75"/>
      <c r="I88" s="75"/>
      <c r="J88" s="75"/>
      <c r="K88" s="75"/>
      <c r="L88" s="75"/>
    </row>
    <row r="89" s="64" customFormat="1" ht="20.1" customHeight="1" spans="1:12">
      <c r="A89" s="74"/>
      <c r="B89" s="74"/>
      <c r="C89" s="74"/>
      <c r="D89" s="74"/>
      <c r="E89" s="74"/>
      <c r="F89" s="74"/>
      <c r="G89" s="78" t="s">
        <v>1362</v>
      </c>
      <c r="H89" s="75"/>
      <c r="I89" s="75"/>
      <c r="J89" s="75"/>
      <c r="K89" s="75"/>
      <c r="L89" s="75"/>
    </row>
    <row r="90" s="64" customFormat="1" ht="20.1" customHeight="1" spans="1:12">
      <c r="A90" s="74"/>
      <c r="B90" s="74"/>
      <c r="C90" s="74"/>
      <c r="D90" s="74"/>
      <c r="E90" s="74"/>
      <c r="F90" s="74"/>
      <c r="G90" s="78" t="s">
        <v>1363</v>
      </c>
      <c r="H90" s="75"/>
      <c r="I90" s="75"/>
      <c r="J90" s="75"/>
      <c r="K90" s="75"/>
      <c r="L90" s="75"/>
    </row>
    <row r="91" s="64" customFormat="1" ht="20.1" customHeight="1" spans="1:12">
      <c r="A91" s="74"/>
      <c r="B91" s="74"/>
      <c r="C91" s="74"/>
      <c r="D91" s="74"/>
      <c r="E91" s="74"/>
      <c r="F91" s="74"/>
      <c r="G91" s="78" t="s">
        <v>1374</v>
      </c>
      <c r="H91" s="75"/>
      <c r="I91" s="75"/>
      <c r="J91" s="75"/>
      <c r="K91" s="75"/>
      <c r="L91" s="75"/>
    </row>
    <row r="92" s="64" customFormat="1" ht="20.1" customHeight="1" spans="1:12">
      <c r="A92" s="74"/>
      <c r="B92" s="74"/>
      <c r="C92" s="74"/>
      <c r="D92" s="74"/>
      <c r="E92" s="74"/>
      <c r="F92" s="74"/>
      <c r="G92" s="74" t="s">
        <v>1375</v>
      </c>
      <c r="H92" s="75">
        <f>SUM(H93:H94)</f>
        <v>0</v>
      </c>
      <c r="I92" s="75">
        <f>SUM(I93:I94)</f>
        <v>0</v>
      </c>
      <c r="J92" s="75">
        <f>SUM(J93:J94)</f>
        <v>0</v>
      </c>
      <c r="K92" s="75"/>
      <c r="L92" s="75"/>
    </row>
    <row r="93" s="64" customFormat="1" ht="20.1" customHeight="1" spans="1:12">
      <c r="A93" s="74"/>
      <c r="B93" s="74"/>
      <c r="C93" s="74"/>
      <c r="D93" s="74"/>
      <c r="E93" s="74"/>
      <c r="F93" s="74"/>
      <c r="G93" s="78" t="s">
        <v>1366</v>
      </c>
      <c r="H93" s="75"/>
      <c r="I93" s="75"/>
      <c r="J93" s="75"/>
      <c r="K93" s="75"/>
      <c r="L93" s="75"/>
    </row>
    <row r="94" s="64" customFormat="1" ht="20.1" customHeight="1" spans="1:12">
      <c r="A94" s="74"/>
      <c r="B94" s="74"/>
      <c r="C94" s="74"/>
      <c r="D94" s="74"/>
      <c r="E94" s="74"/>
      <c r="F94" s="74"/>
      <c r="G94" s="78" t="s">
        <v>1376</v>
      </c>
      <c r="H94" s="75"/>
      <c r="I94" s="75"/>
      <c r="J94" s="75"/>
      <c r="K94" s="75"/>
      <c r="L94" s="75"/>
    </row>
    <row r="95" s="64" customFormat="1" ht="20.1" customHeight="1" spans="1:12">
      <c r="A95" s="74"/>
      <c r="B95" s="74"/>
      <c r="C95" s="74"/>
      <c r="D95" s="74"/>
      <c r="E95" s="74"/>
      <c r="F95" s="74"/>
      <c r="G95" s="78" t="s">
        <v>1377</v>
      </c>
      <c r="H95" s="75">
        <f>SUM(H96:H103)</f>
        <v>0</v>
      </c>
      <c r="I95" s="75">
        <f>SUM(I96:I103)</f>
        <v>0</v>
      </c>
      <c r="J95" s="75">
        <f>SUM(J96:J103)</f>
        <v>0</v>
      </c>
      <c r="K95" s="75"/>
      <c r="L95" s="75"/>
    </row>
    <row r="96" s="64" customFormat="1" ht="20.1" customHeight="1" spans="1:12">
      <c r="A96" s="74"/>
      <c r="B96" s="74"/>
      <c r="C96" s="74"/>
      <c r="D96" s="74"/>
      <c r="E96" s="74"/>
      <c r="F96" s="74"/>
      <c r="G96" s="78" t="s">
        <v>1342</v>
      </c>
      <c r="H96" s="75"/>
      <c r="I96" s="75"/>
      <c r="J96" s="75"/>
      <c r="K96" s="75"/>
      <c r="L96" s="75"/>
    </row>
    <row r="97" s="64" customFormat="1" ht="20.1" customHeight="1" spans="1:12">
      <c r="A97" s="74"/>
      <c r="B97" s="74"/>
      <c r="C97" s="74"/>
      <c r="D97" s="74"/>
      <c r="E97" s="74"/>
      <c r="F97" s="74"/>
      <c r="G97" s="78" t="s">
        <v>1343</v>
      </c>
      <c r="H97" s="75"/>
      <c r="I97" s="75"/>
      <c r="J97" s="75"/>
      <c r="K97" s="75"/>
      <c r="L97" s="75"/>
    </row>
    <row r="98" s="64" customFormat="1" ht="20.1" customHeight="1" spans="1:12">
      <c r="A98" s="74"/>
      <c r="B98" s="74"/>
      <c r="C98" s="74"/>
      <c r="D98" s="74"/>
      <c r="E98" s="74"/>
      <c r="F98" s="74"/>
      <c r="G98" s="78" t="s">
        <v>1344</v>
      </c>
      <c r="H98" s="75"/>
      <c r="I98" s="75"/>
      <c r="J98" s="75"/>
      <c r="K98" s="75"/>
      <c r="L98" s="75"/>
    </row>
    <row r="99" s="64" customFormat="1" ht="20.1" customHeight="1" spans="1:12">
      <c r="A99" s="74"/>
      <c r="B99" s="74"/>
      <c r="C99" s="74"/>
      <c r="D99" s="74"/>
      <c r="E99" s="74"/>
      <c r="F99" s="74"/>
      <c r="G99" s="78" t="s">
        <v>1345</v>
      </c>
      <c r="H99" s="75"/>
      <c r="I99" s="75"/>
      <c r="J99" s="75"/>
      <c r="K99" s="75"/>
      <c r="L99" s="75"/>
    </row>
    <row r="100" s="64" customFormat="1" ht="20.1" customHeight="1" spans="1:12">
      <c r="A100" s="74"/>
      <c r="B100" s="74"/>
      <c r="C100" s="74"/>
      <c r="D100" s="74"/>
      <c r="E100" s="74"/>
      <c r="F100" s="74"/>
      <c r="G100" s="78" t="s">
        <v>1348</v>
      </c>
      <c r="H100" s="75"/>
      <c r="I100" s="75"/>
      <c r="J100" s="75"/>
      <c r="K100" s="75"/>
      <c r="L100" s="75"/>
    </row>
    <row r="101" s="64" customFormat="1" ht="20.1" customHeight="1" spans="1:12">
      <c r="A101" s="74"/>
      <c r="B101" s="74"/>
      <c r="C101" s="74"/>
      <c r="D101" s="74"/>
      <c r="E101" s="74"/>
      <c r="F101" s="74"/>
      <c r="G101" s="78" t="s">
        <v>1350</v>
      </c>
      <c r="H101" s="75"/>
      <c r="I101" s="75"/>
      <c r="J101" s="75"/>
      <c r="K101" s="75"/>
      <c r="L101" s="75"/>
    </row>
    <row r="102" s="64" customFormat="1" ht="20.1" customHeight="1" spans="1:12">
      <c r="A102" s="74"/>
      <c r="B102" s="74"/>
      <c r="C102" s="74"/>
      <c r="D102" s="74"/>
      <c r="E102" s="74"/>
      <c r="F102" s="74"/>
      <c r="G102" s="78" t="s">
        <v>1351</v>
      </c>
      <c r="H102" s="75"/>
      <c r="I102" s="75"/>
      <c r="J102" s="75"/>
      <c r="K102" s="75"/>
      <c r="L102" s="75"/>
    </row>
    <row r="103" s="64" customFormat="1" ht="20.1" customHeight="1" spans="1:12">
      <c r="A103" s="74"/>
      <c r="B103" s="74"/>
      <c r="C103" s="74"/>
      <c r="D103" s="74"/>
      <c r="E103" s="74"/>
      <c r="F103" s="74"/>
      <c r="G103" s="78" t="s">
        <v>1378</v>
      </c>
      <c r="H103" s="75"/>
      <c r="I103" s="75"/>
      <c r="J103" s="75"/>
      <c r="K103" s="75"/>
      <c r="L103" s="75"/>
    </row>
    <row r="104" s="64" customFormat="1" ht="20.1" customHeight="1" spans="1:12">
      <c r="A104" s="74"/>
      <c r="B104" s="74"/>
      <c r="C104" s="74"/>
      <c r="D104" s="74"/>
      <c r="E104" s="74"/>
      <c r="F104" s="74"/>
      <c r="G104" s="74" t="s">
        <v>1379</v>
      </c>
      <c r="H104" s="75">
        <f>H105+H110+H115</f>
        <v>95</v>
      </c>
      <c r="I104" s="75">
        <f>I105+I110+I115</f>
        <v>0</v>
      </c>
      <c r="J104" s="75">
        <f>J105+J110+J115</f>
        <v>95</v>
      </c>
      <c r="K104" s="77">
        <f>J104/H104</f>
        <v>1</v>
      </c>
      <c r="L104" s="77"/>
    </row>
    <row r="105" s="64" customFormat="1" ht="20.1" customHeight="1" spans="1:12">
      <c r="A105" s="74"/>
      <c r="B105" s="74"/>
      <c r="C105" s="74"/>
      <c r="D105" s="74"/>
      <c r="E105" s="74"/>
      <c r="F105" s="74"/>
      <c r="G105" s="79" t="s">
        <v>1380</v>
      </c>
      <c r="H105" s="75">
        <f>SUM(H106:H109)</f>
        <v>15</v>
      </c>
      <c r="I105" s="75">
        <f>SUM(I106:I109)</f>
        <v>0</v>
      </c>
      <c r="J105" s="75">
        <f>SUM(J106:J109)</f>
        <v>15</v>
      </c>
      <c r="K105" s="77">
        <f>J105/H105</f>
        <v>1</v>
      </c>
      <c r="L105" s="77"/>
    </row>
    <row r="106" s="64" customFormat="1" ht="20.1" customHeight="1" spans="1:12">
      <c r="A106" s="74"/>
      <c r="B106" s="74"/>
      <c r="C106" s="74"/>
      <c r="D106" s="74"/>
      <c r="E106" s="74"/>
      <c r="F106" s="74"/>
      <c r="G106" s="79" t="s">
        <v>1315</v>
      </c>
      <c r="H106" s="75">
        <v>15</v>
      </c>
      <c r="I106" s="75"/>
      <c r="J106" s="75">
        <v>15</v>
      </c>
      <c r="K106" s="77">
        <f>J106/H106</f>
        <v>1</v>
      </c>
      <c r="L106" s="77"/>
    </row>
    <row r="107" s="64" customFormat="1" ht="20.1" customHeight="1" spans="1:12">
      <c r="A107" s="74"/>
      <c r="B107" s="74"/>
      <c r="C107" s="74"/>
      <c r="D107" s="74"/>
      <c r="E107" s="74"/>
      <c r="F107" s="74"/>
      <c r="G107" s="79" t="s">
        <v>1381</v>
      </c>
      <c r="H107" s="75"/>
      <c r="I107" s="75"/>
      <c r="J107" s="75"/>
      <c r="K107" s="75"/>
      <c r="L107" s="75"/>
    </row>
    <row r="108" s="64" customFormat="1" ht="20.1" customHeight="1" spans="1:12">
      <c r="A108" s="74"/>
      <c r="B108" s="74"/>
      <c r="C108" s="74"/>
      <c r="D108" s="74"/>
      <c r="E108" s="74"/>
      <c r="F108" s="74"/>
      <c r="G108" s="79" t="s">
        <v>1382</v>
      </c>
      <c r="H108" s="75"/>
      <c r="I108" s="75"/>
      <c r="J108" s="75"/>
      <c r="K108" s="75"/>
      <c r="L108" s="75"/>
    </row>
    <row r="109" s="64" customFormat="1" ht="20.1" customHeight="1" spans="1:12">
      <c r="A109" s="74"/>
      <c r="B109" s="74"/>
      <c r="C109" s="74"/>
      <c r="D109" s="74"/>
      <c r="E109" s="74"/>
      <c r="F109" s="74"/>
      <c r="G109" s="79" t="s">
        <v>1383</v>
      </c>
      <c r="H109" s="75"/>
      <c r="I109" s="75"/>
      <c r="J109" s="75"/>
      <c r="K109" s="75"/>
      <c r="L109" s="75"/>
    </row>
    <row r="110" s="64" customFormat="1" ht="20.1" customHeight="1" spans="1:12">
      <c r="A110" s="74"/>
      <c r="B110" s="74"/>
      <c r="C110" s="74"/>
      <c r="D110" s="74"/>
      <c r="E110" s="74"/>
      <c r="F110" s="74"/>
      <c r="G110" s="79" t="s">
        <v>1384</v>
      </c>
      <c r="H110" s="75">
        <f>SUM(H111:H114)</f>
        <v>0</v>
      </c>
      <c r="I110" s="75">
        <f>SUM(I111:I114)</f>
        <v>0</v>
      </c>
      <c r="J110" s="75">
        <f>SUM(J111:J114)</f>
        <v>0</v>
      </c>
      <c r="K110" s="75"/>
      <c r="L110" s="75"/>
    </row>
    <row r="111" s="64" customFormat="1" ht="20.1" customHeight="1" spans="1:12">
      <c r="A111" s="74"/>
      <c r="B111" s="74"/>
      <c r="C111" s="74"/>
      <c r="D111" s="74"/>
      <c r="E111" s="74"/>
      <c r="F111" s="74"/>
      <c r="G111" s="79" t="s">
        <v>1315</v>
      </c>
      <c r="H111" s="75"/>
      <c r="I111" s="75"/>
      <c r="J111" s="75"/>
      <c r="K111" s="75"/>
      <c r="L111" s="75"/>
    </row>
    <row r="112" s="64" customFormat="1" ht="20.1" customHeight="1" spans="1:12">
      <c r="A112" s="74"/>
      <c r="B112" s="74"/>
      <c r="C112" s="74"/>
      <c r="D112" s="74"/>
      <c r="E112" s="74"/>
      <c r="F112" s="74"/>
      <c r="G112" s="79" t="s">
        <v>1381</v>
      </c>
      <c r="H112" s="75"/>
      <c r="I112" s="75"/>
      <c r="J112" s="75"/>
      <c r="K112" s="75"/>
      <c r="L112" s="75"/>
    </row>
    <row r="113" s="64" customFormat="1" ht="20.1" customHeight="1" spans="1:12">
      <c r="A113" s="74"/>
      <c r="B113" s="74"/>
      <c r="C113" s="74"/>
      <c r="D113" s="74"/>
      <c r="E113" s="74"/>
      <c r="F113" s="74"/>
      <c r="G113" s="79" t="s">
        <v>1385</v>
      </c>
      <c r="H113" s="75"/>
      <c r="I113" s="75"/>
      <c r="J113" s="75"/>
      <c r="K113" s="75"/>
      <c r="L113" s="75"/>
    </row>
    <row r="114" s="64" customFormat="1" ht="20.1" customHeight="1" spans="1:12">
      <c r="A114" s="74"/>
      <c r="B114" s="74"/>
      <c r="C114" s="74"/>
      <c r="D114" s="74"/>
      <c r="E114" s="74"/>
      <c r="F114" s="74"/>
      <c r="G114" s="79" t="s">
        <v>1386</v>
      </c>
      <c r="H114" s="75"/>
      <c r="I114" s="75"/>
      <c r="J114" s="75"/>
      <c r="K114" s="75"/>
      <c r="L114" s="75"/>
    </row>
    <row r="115" s="64" customFormat="1" ht="20.1" customHeight="1" spans="1:12">
      <c r="A115" s="74"/>
      <c r="B115" s="74"/>
      <c r="C115" s="74"/>
      <c r="D115" s="74"/>
      <c r="E115" s="74"/>
      <c r="F115" s="74"/>
      <c r="G115" s="79" t="s">
        <v>1387</v>
      </c>
      <c r="H115" s="75">
        <f>SUM(H116:H119)</f>
        <v>80</v>
      </c>
      <c r="I115" s="75">
        <f>SUM(I116:I119)</f>
        <v>0</v>
      </c>
      <c r="J115" s="75">
        <f>SUM(J116:J119)</f>
        <v>80</v>
      </c>
      <c r="K115" s="77">
        <f>J115/H115</f>
        <v>1</v>
      </c>
      <c r="L115" s="77"/>
    </row>
    <row r="116" s="64" customFormat="1" ht="20.1" customHeight="1" spans="1:12">
      <c r="A116" s="74"/>
      <c r="B116" s="74"/>
      <c r="C116" s="74"/>
      <c r="D116" s="74"/>
      <c r="E116" s="74"/>
      <c r="F116" s="74"/>
      <c r="G116" s="79" t="s">
        <v>711</v>
      </c>
      <c r="H116" s="75"/>
      <c r="I116" s="75"/>
      <c r="J116" s="75"/>
      <c r="K116" s="75"/>
      <c r="L116" s="75"/>
    </row>
    <row r="117" s="64" customFormat="1" ht="20.1" customHeight="1" spans="1:12">
      <c r="A117" s="74"/>
      <c r="B117" s="74"/>
      <c r="C117" s="74"/>
      <c r="D117" s="74"/>
      <c r="E117" s="74"/>
      <c r="F117" s="74"/>
      <c r="G117" s="79" t="s">
        <v>1388</v>
      </c>
      <c r="H117" s="75"/>
      <c r="I117" s="75"/>
      <c r="J117" s="75"/>
      <c r="K117" s="75"/>
      <c r="L117" s="75"/>
    </row>
    <row r="118" s="64" customFormat="1" ht="20.1" customHeight="1" spans="1:12">
      <c r="A118" s="74"/>
      <c r="B118" s="74"/>
      <c r="C118" s="74"/>
      <c r="D118" s="74"/>
      <c r="E118" s="74"/>
      <c r="F118" s="74"/>
      <c r="G118" s="79" t="s">
        <v>1389</v>
      </c>
      <c r="H118" s="75">
        <v>80</v>
      </c>
      <c r="I118" s="75"/>
      <c r="J118" s="75">
        <v>80</v>
      </c>
      <c r="K118" s="77">
        <f>J118/H118</f>
        <v>1</v>
      </c>
      <c r="L118" s="77"/>
    </row>
    <row r="119" s="64" customFormat="1" ht="20.1" customHeight="1" spans="1:12">
      <c r="A119" s="74"/>
      <c r="B119" s="74"/>
      <c r="C119" s="74"/>
      <c r="D119" s="74"/>
      <c r="E119" s="74"/>
      <c r="F119" s="74"/>
      <c r="G119" s="79" t="s">
        <v>1390</v>
      </c>
      <c r="H119" s="75"/>
      <c r="I119" s="75"/>
      <c r="J119" s="75"/>
      <c r="K119" s="75"/>
      <c r="L119" s="75"/>
    </row>
    <row r="120" s="64" customFormat="1" ht="20.1" customHeight="1" spans="1:12">
      <c r="A120" s="74"/>
      <c r="B120" s="74"/>
      <c r="C120" s="74"/>
      <c r="D120" s="74"/>
      <c r="E120" s="74"/>
      <c r="F120" s="74"/>
      <c r="G120" s="76" t="s">
        <v>1391</v>
      </c>
      <c r="H120" s="75">
        <f>H121+H126+H131+H140+H147+H156+H159+H162</f>
        <v>20</v>
      </c>
      <c r="I120" s="75">
        <f>I121+I126+I131+I140+I147+I156+I159+I162</f>
        <v>0</v>
      </c>
      <c r="J120" s="75">
        <f>J121+J126+J131+J140+J147+J156+J159+J162</f>
        <v>0</v>
      </c>
      <c r="K120" s="75">
        <f>K121+K126+K131+K140+K147+K156+K159+K162</f>
        <v>0</v>
      </c>
      <c r="L120" s="77"/>
    </row>
    <row r="121" s="64" customFormat="1" ht="20.1" customHeight="1" spans="1:12">
      <c r="A121" s="74"/>
      <c r="B121" s="74"/>
      <c r="C121" s="74"/>
      <c r="D121" s="74"/>
      <c r="E121" s="74"/>
      <c r="F121" s="74"/>
      <c r="G121" s="79" t="s">
        <v>1392</v>
      </c>
      <c r="H121" s="75">
        <f>SUM(H122:H125)</f>
        <v>0</v>
      </c>
      <c r="I121" s="75">
        <f>SUM(I122:I125)</f>
        <v>0</v>
      </c>
      <c r="J121" s="75">
        <f>SUM(J122:J125)</f>
        <v>0</v>
      </c>
      <c r="K121" s="75"/>
      <c r="L121" s="75"/>
    </row>
    <row r="122" s="64" customFormat="1" ht="20.1" customHeight="1" spans="1:12">
      <c r="A122" s="74"/>
      <c r="B122" s="74"/>
      <c r="C122" s="74"/>
      <c r="D122" s="74"/>
      <c r="E122" s="74"/>
      <c r="F122" s="74"/>
      <c r="G122" s="79" t="s">
        <v>742</v>
      </c>
      <c r="H122" s="75"/>
      <c r="I122" s="75"/>
      <c r="J122" s="75"/>
      <c r="K122" s="75"/>
      <c r="L122" s="75"/>
    </row>
    <row r="123" s="64" customFormat="1" ht="20.1" customHeight="1" spans="1:12">
      <c r="A123" s="74"/>
      <c r="B123" s="74"/>
      <c r="C123" s="74"/>
      <c r="D123" s="74"/>
      <c r="E123" s="74"/>
      <c r="F123" s="74"/>
      <c r="G123" s="79" t="s">
        <v>743</v>
      </c>
      <c r="H123" s="75"/>
      <c r="I123" s="75"/>
      <c r="J123" s="75"/>
      <c r="K123" s="75"/>
      <c r="L123" s="75"/>
    </row>
    <row r="124" s="64" customFormat="1" ht="20.1" customHeight="1" spans="1:12">
      <c r="A124" s="74"/>
      <c r="B124" s="74"/>
      <c r="C124" s="74"/>
      <c r="D124" s="74"/>
      <c r="E124" s="74"/>
      <c r="F124" s="74"/>
      <c r="G124" s="79" t="s">
        <v>1393</v>
      </c>
      <c r="H124" s="75"/>
      <c r="I124" s="75"/>
      <c r="J124" s="75"/>
      <c r="K124" s="75"/>
      <c r="L124" s="75"/>
    </row>
    <row r="125" s="64" customFormat="1" ht="20.1" customHeight="1" spans="1:12">
      <c r="A125" s="74"/>
      <c r="B125" s="74"/>
      <c r="C125" s="74"/>
      <c r="D125" s="74"/>
      <c r="E125" s="74"/>
      <c r="F125" s="74"/>
      <c r="G125" s="79" t="s">
        <v>1394</v>
      </c>
      <c r="H125" s="75"/>
      <c r="I125" s="75"/>
      <c r="J125" s="75"/>
      <c r="K125" s="75"/>
      <c r="L125" s="75"/>
    </row>
    <row r="126" s="64" customFormat="1" ht="20.1" customHeight="1" spans="1:12">
      <c r="A126" s="74"/>
      <c r="B126" s="74"/>
      <c r="C126" s="74"/>
      <c r="D126" s="74"/>
      <c r="E126" s="74"/>
      <c r="F126" s="74"/>
      <c r="G126" s="79" t="s">
        <v>1395</v>
      </c>
      <c r="H126" s="75">
        <f>SUM(H127:H130)</f>
        <v>20</v>
      </c>
      <c r="I126" s="75">
        <f>SUM(I127:I130)</f>
        <v>0</v>
      </c>
      <c r="J126" s="75">
        <f>SUM(J127:J130)</f>
        <v>0</v>
      </c>
      <c r="K126" s="77">
        <f>J126/H126</f>
        <v>0</v>
      </c>
      <c r="L126" s="77"/>
    </row>
    <row r="127" s="64" customFormat="1" ht="20.1" customHeight="1" spans="1:12">
      <c r="A127" s="74"/>
      <c r="B127" s="74"/>
      <c r="C127" s="74"/>
      <c r="D127" s="74"/>
      <c r="E127" s="74"/>
      <c r="F127" s="74"/>
      <c r="G127" s="79" t="s">
        <v>1393</v>
      </c>
      <c r="H127" s="75"/>
      <c r="I127" s="75"/>
      <c r="J127" s="75"/>
      <c r="K127" s="75"/>
      <c r="L127" s="75"/>
    </row>
    <row r="128" s="64" customFormat="1" ht="20.1" customHeight="1" spans="1:12">
      <c r="A128" s="74"/>
      <c r="B128" s="74"/>
      <c r="C128" s="74"/>
      <c r="D128" s="74"/>
      <c r="E128" s="74"/>
      <c r="F128" s="74"/>
      <c r="G128" s="79" t="s">
        <v>1396</v>
      </c>
      <c r="H128" s="75"/>
      <c r="I128" s="75"/>
      <c r="J128" s="75"/>
      <c r="K128" s="75"/>
      <c r="L128" s="75"/>
    </row>
    <row r="129" s="64" customFormat="1" ht="20.1" customHeight="1" spans="1:12">
      <c r="A129" s="74"/>
      <c r="B129" s="74"/>
      <c r="C129" s="74"/>
      <c r="D129" s="74"/>
      <c r="E129" s="74"/>
      <c r="F129" s="74"/>
      <c r="G129" s="79" t="s">
        <v>1397</v>
      </c>
      <c r="H129" s="75"/>
      <c r="I129" s="75"/>
      <c r="J129" s="75"/>
      <c r="K129" s="75"/>
      <c r="L129" s="75"/>
    </row>
    <row r="130" s="64" customFormat="1" ht="20.1" customHeight="1" spans="1:12">
      <c r="A130" s="74"/>
      <c r="B130" s="74"/>
      <c r="C130" s="74"/>
      <c r="D130" s="74"/>
      <c r="E130" s="74"/>
      <c r="F130" s="74"/>
      <c r="G130" s="79" t="s">
        <v>1398</v>
      </c>
      <c r="H130" s="75">
        <v>20</v>
      </c>
      <c r="I130" s="75"/>
      <c r="J130" s="75"/>
      <c r="K130" s="77">
        <f>J130/H130</f>
        <v>0</v>
      </c>
      <c r="L130" s="77"/>
    </row>
    <row r="131" s="64" customFormat="1" ht="20.1" customHeight="1" spans="1:12">
      <c r="A131" s="74"/>
      <c r="B131" s="74"/>
      <c r="C131" s="74"/>
      <c r="D131" s="74"/>
      <c r="E131" s="74"/>
      <c r="F131" s="74"/>
      <c r="G131" s="79" t="s">
        <v>1399</v>
      </c>
      <c r="H131" s="75">
        <f>SUM(H132:H139)</f>
        <v>0</v>
      </c>
      <c r="I131" s="75">
        <f>SUM(I132:I139)</f>
        <v>0</v>
      </c>
      <c r="J131" s="75">
        <f>SUM(J132:J139)</f>
        <v>0</v>
      </c>
      <c r="K131" s="75"/>
      <c r="L131" s="75"/>
    </row>
    <row r="132" s="64" customFormat="1" ht="20.1" customHeight="1" spans="1:12">
      <c r="A132" s="74"/>
      <c r="B132" s="74"/>
      <c r="C132" s="74"/>
      <c r="D132" s="74"/>
      <c r="E132" s="74"/>
      <c r="F132" s="74"/>
      <c r="G132" s="79" t="s">
        <v>1400</v>
      </c>
      <c r="H132" s="75"/>
      <c r="I132" s="75"/>
      <c r="J132" s="75"/>
      <c r="K132" s="75"/>
      <c r="L132" s="75"/>
    </row>
    <row r="133" s="64" customFormat="1" ht="20.1" customHeight="1" spans="1:12">
      <c r="A133" s="74"/>
      <c r="B133" s="74"/>
      <c r="C133" s="74"/>
      <c r="D133" s="74"/>
      <c r="E133" s="74"/>
      <c r="F133" s="74"/>
      <c r="G133" s="79" t="s">
        <v>1401</v>
      </c>
      <c r="H133" s="75"/>
      <c r="I133" s="75"/>
      <c r="J133" s="75"/>
      <c r="K133" s="75"/>
      <c r="L133" s="75"/>
    </row>
    <row r="134" s="64" customFormat="1" ht="20.1" customHeight="1" spans="1:12">
      <c r="A134" s="74"/>
      <c r="B134" s="74"/>
      <c r="C134" s="74"/>
      <c r="D134" s="74"/>
      <c r="E134" s="74"/>
      <c r="F134" s="74"/>
      <c r="G134" s="79" t="s">
        <v>1402</v>
      </c>
      <c r="H134" s="75"/>
      <c r="I134" s="75"/>
      <c r="J134" s="75"/>
      <c r="K134" s="75"/>
      <c r="L134" s="75"/>
    </row>
    <row r="135" s="64" customFormat="1" ht="20.1" customHeight="1" spans="1:12">
      <c r="A135" s="74"/>
      <c r="B135" s="74"/>
      <c r="C135" s="74"/>
      <c r="D135" s="74"/>
      <c r="E135" s="74"/>
      <c r="F135" s="74"/>
      <c r="G135" s="79" t="s">
        <v>1403</v>
      </c>
      <c r="H135" s="75"/>
      <c r="I135" s="75"/>
      <c r="J135" s="75"/>
      <c r="K135" s="75"/>
      <c r="L135" s="75"/>
    </row>
    <row r="136" s="64" customFormat="1" ht="20.1" customHeight="1" spans="1:12">
      <c r="A136" s="74"/>
      <c r="B136" s="74"/>
      <c r="C136" s="74"/>
      <c r="D136" s="74"/>
      <c r="E136" s="74"/>
      <c r="F136" s="74"/>
      <c r="G136" s="79" t="s">
        <v>1404</v>
      </c>
      <c r="H136" s="75"/>
      <c r="I136" s="75"/>
      <c r="J136" s="75"/>
      <c r="K136" s="75"/>
      <c r="L136" s="75"/>
    </row>
    <row r="137" s="64" customFormat="1" ht="20.1" customHeight="1" spans="1:12">
      <c r="A137" s="74"/>
      <c r="B137" s="74"/>
      <c r="C137" s="74"/>
      <c r="D137" s="74"/>
      <c r="E137" s="74"/>
      <c r="F137" s="74"/>
      <c r="G137" s="79" t="s">
        <v>1405</v>
      </c>
      <c r="H137" s="75"/>
      <c r="I137" s="75"/>
      <c r="J137" s="75"/>
      <c r="K137" s="75"/>
      <c r="L137" s="75"/>
    </row>
    <row r="138" s="64" customFormat="1" ht="20.1" customHeight="1" spans="1:12">
      <c r="A138" s="74"/>
      <c r="B138" s="74"/>
      <c r="C138" s="74"/>
      <c r="D138" s="74"/>
      <c r="E138" s="74"/>
      <c r="F138" s="74"/>
      <c r="G138" s="79" t="s">
        <v>1406</v>
      </c>
      <c r="H138" s="75"/>
      <c r="I138" s="75"/>
      <c r="J138" s="75"/>
      <c r="K138" s="75"/>
      <c r="L138" s="75"/>
    </row>
    <row r="139" s="64" customFormat="1" ht="20.1" customHeight="1" spans="1:12">
      <c r="A139" s="74"/>
      <c r="B139" s="74"/>
      <c r="C139" s="74"/>
      <c r="D139" s="74"/>
      <c r="E139" s="74"/>
      <c r="F139" s="74"/>
      <c r="G139" s="79" t="s">
        <v>1407</v>
      </c>
      <c r="H139" s="75"/>
      <c r="I139" s="75"/>
      <c r="J139" s="75"/>
      <c r="K139" s="75"/>
      <c r="L139" s="75"/>
    </row>
    <row r="140" s="64" customFormat="1" ht="20.1" customHeight="1" spans="1:12">
      <c r="A140" s="74"/>
      <c r="B140" s="74"/>
      <c r="C140" s="74"/>
      <c r="D140" s="74"/>
      <c r="E140" s="74"/>
      <c r="F140" s="74"/>
      <c r="G140" s="79" t="s">
        <v>1408</v>
      </c>
      <c r="H140" s="75">
        <f>SUM(H141:H146)</f>
        <v>0</v>
      </c>
      <c r="I140" s="75">
        <f>SUM(I141:I146)</f>
        <v>0</v>
      </c>
      <c r="J140" s="75">
        <f>SUM(J141:J146)</f>
        <v>0</v>
      </c>
      <c r="K140" s="75"/>
      <c r="L140" s="75"/>
    </row>
    <row r="141" s="64" customFormat="1" ht="20.1" customHeight="1" spans="1:12">
      <c r="A141" s="74"/>
      <c r="B141" s="74"/>
      <c r="C141" s="74"/>
      <c r="D141" s="74"/>
      <c r="E141" s="74"/>
      <c r="F141" s="74"/>
      <c r="G141" s="79" t="s">
        <v>1409</v>
      </c>
      <c r="H141" s="75"/>
      <c r="I141" s="75"/>
      <c r="J141" s="75"/>
      <c r="K141" s="75"/>
      <c r="L141" s="75"/>
    </row>
    <row r="142" s="64" customFormat="1" ht="20.1" customHeight="1" spans="1:12">
      <c r="A142" s="74"/>
      <c r="B142" s="74"/>
      <c r="C142" s="74"/>
      <c r="D142" s="74"/>
      <c r="E142" s="74"/>
      <c r="F142" s="74"/>
      <c r="G142" s="79" t="s">
        <v>1410</v>
      </c>
      <c r="H142" s="75"/>
      <c r="I142" s="75"/>
      <c r="J142" s="75"/>
      <c r="K142" s="75"/>
      <c r="L142" s="75"/>
    </row>
    <row r="143" s="64" customFormat="1" ht="20.1" customHeight="1" spans="1:12">
      <c r="A143" s="74"/>
      <c r="B143" s="74"/>
      <c r="C143" s="74"/>
      <c r="D143" s="74"/>
      <c r="E143" s="74"/>
      <c r="F143" s="74"/>
      <c r="G143" s="79" t="s">
        <v>1411</v>
      </c>
      <c r="H143" s="75"/>
      <c r="I143" s="75"/>
      <c r="J143" s="75"/>
      <c r="K143" s="75"/>
      <c r="L143" s="75"/>
    </row>
    <row r="144" s="64" customFormat="1" ht="20.1" customHeight="1" spans="1:12">
      <c r="A144" s="74"/>
      <c r="B144" s="74"/>
      <c r="C144" s="74"/>
      <c r="D144" s="74"/>
      <c r="E144" s="74"/>
      <c r="F144" s="74"/>
      <c r="G144" s="79" t="s">
        <v>1412</v>
      </c>
      <c r="H144" s="75"/>
      <c r="I144" s="75"/>
      <c r="J144" s="75"/>
      <c r="K144" s="75"/>
      <c r="L144" s="75"/>
    </row>
    <row r="145" s="64" customFormat="1" ht="20.1" customHeight="1" spans="1:12">
      <c r="A145" s="74"/>
      <c r="B145" s="74"/>
      <c r="C145" s="74"/>
      <c r="D145" s="74"/>
      <c r="E145" s="74"/>
      <c r="F145" s="74"/>
      <c r="G145" s="79" t="s">
        <v>1413</v>
      </c>
      <c r="H145" s="75"/>
      <c r="I145" s="75"/>
      <c r="J145" s="75"/>
      <c r="K145" s="75"/>
      <c r="L145" s="75"/>
    </row>
    <row r="146" s="64" customFormat="1" ht="20.1" customHeight="1" spans="1:12">
      <c r="A146" s="74"/>
      <c r="B146" s="74"/>
      <c r="C146" s="74"/>
      <c r="D146" s="74"/>
      <c r="E146" s="74"/>
      <c r="F146" s="74"/>
      <c r="G146" s="79" t="s">
        <v>1414</v>
      </c>
      <c r="H146" s="75"/>
      <c r="I146" s="75"/>
      <c r="J146" s="75"/>
      <c r="K146" s="75"/>
      <c r="L146" s="75"/>
    </row>
    <row r="147" s="64" customFormat="1" ht="20.1" customHeight="1" spans="1:12">
      <c r="A147" s="74"/>
      <c r="B147" s="74"/>
      <c r="C147" s="74"/>
      <c r="D147" s="74"/>
      <c r="E147" s="74"/>
      <c r="F147" s="74"/>
      <c r="G147" s="79" t="s">
        <v>1415</v>
      </c>
      <c r="H147" s="75">
        <f>SUM(H148:H155)</f>
        <v>0</v>
      </c>
      <c r="I147" s="75">
        <f>SUM(I148:I155)</f>
        <v>0</v>
      </c>
      <c r="J147" s="75">
        <f>SUM(J148:J155)</f>
        <v>0</v>
      </c>
      <c r="K147" s="75"/>
      <c r="L147" s="75"/>
    </row>
    <row r="148" s="64" customFormat="1" ht="20.1" customHeight="1" spans="1:12">
      <c r="A148" s="74"/>
      <c r="B148" s="74"/>
      <c r="C148" s="74"/>
      <c r="D148" s="74"/>
      <c r="E148" s="74"/>
      <c r="F148" s="74"/>
      <c r="G148" s="79" t="s">
        <v>1416</v>
      </c>
      <c r="H148" s="75"/>
      <c r="I148" s="75"/>
      <c r="J148" s="75"/>
      <c r="K148" s="75"/>
      <c r="L148" s="75"/>
    </row>
    <row r="149" s="64" customFormat="1" ht="20.1" customHeight="1" spans="1:12">
      <c r="A149" s="74"/>
      <c r="B149" s="74"/>
      <c r="C149" s="74"/>
      <c r="D149" s="74"/>
      <c r="E149" s="74"/>
      <c r="F149" s="74"/>
      <c r="G149" s="79" t="s">
        <v>769</v>
      </c>
      <c r="H149" s="75"/>
      <c r="I149" s="75"/>
      <c r="J149" s="75"/>
      <c r="K149" s="75"/>
      <c r="L149" s="75"/>
    </row>
    <row r="150" s="64" customFormat="1" ht="20.1" customHeight="1" spans="1:12">
      <c r="A150" s="74"/>
      <c r="B150" s="74"/>
      <c r="C150" s="74"/>
      <c r="D150" s="74"/>
      <c r="E150" s="74"/>
      <c r="F150" s="74"/>
      <c r="G150" s="79" t="s">
        <v>1417</v>
      </c>
      <c r="H150" s="75"/>
      <c r="I150" s="75"/>
      <c r="J150" s="75"/>
      <c r="K150" s="75"/>
      <c r="L150" s="75"/>
    </row>
    <row r="151" s="64" customFormat="1" ht="20.1" customHeight="1" spans="1:12">
      <c r="A151" s="74"/>
      <c r="B151" s="74"/>
      <c r="C151" s="74"/>
      <c r="D151" s="74"/>
      <c r="E151" s="74"/>
      <c r="F151" s="74"/>
      <c r="G151" s="79" t="s">
        <v>1418</v>
      </c>
      <c r="H151" s="75"/>
      <c r="I151" s="75"/>
      <c r="J151" s="75"/>
      <c r="K151" s="75"/>
      <c r="L151" s="75"/>
    </row>
    <row r="152" s="64" customFormat="1" ht="20.1" customHeight="1" spans="1:12">
      <c r="A152" s="74"/>
      <c r="B152" s="74"/>
      <c r="C152" s="74"/>
      <c r="D152" s="74"/>
      <c r="E152" s="74"/>
      <c r="F152" s="74"/>
      <c r="G152" s="79" t="s">
        <v>1419</v>
      </c>
      <c r="H152" s="75"/>
      <c r="I152" s="75"/>
      <c r="J152" s="75"/>
      <c r="K152" s="75"/>
      <c r="L152" s="75"/>
    </row>
    <row r="153" s="64" customFormat="1" ht="20.1" customHeight="1" spans="1:12">
      <c r="A153" s="74"/>
      <c r="B153" s="74"/>
      <c r="C153" s="74"/>
      <c r="D153" s="74"/>
      <c r="E153" s="74"/>
      <c r="F153" s="74"/>
      <c r="G153" s="79" t="s">
        <v>1420</v>
      </c>
      <c r="H153" s="75"/>
      <c r="I153" s="75"/>
      <c r="J153" s="75"/>
      <c r="K153" s="75"/>
      <c r="L153" s="75"/>
    </row>
    <row r="154" s="64" customFormat="1" ht="20.1" customHeight="1" spans="1:12">
      <c r="A154" s="74"/>
      <c r="B154" s="74"/>
      <c r="C154" s="74"/>
      <c r="D154" s="74"/>
      <c r="E154" s="74"/>
      <c r="F154" s="74"/>
      <c r="G154" s="79" t="s">
        <v>1421</v>
      </c>
      <c r="H154" s="75"/>
      <c r="I154" s="75"/>
      <c r="J154" s="75"/>
      <c r="K154" s="75"/>
      <c r="L154" s="75"/>
    </row>
    <row r="155" s="64" customFormat="1" ht="20.1" customHeight="1" spans="1:12">
      <c r="A155" s="74"/>
      <c r="B155" s="74"/>
      <c r="C155" s="74"/>
      <c r="D155" s="74"/>
      <c r="E155" s="74"/>
      <c r="F155" s="74"/>
      <c r="G155" s="79" t="s">
        <v>1422</v>
      </c>
      <c r="H155" s="75"/>
      <c r="I155" s="75"/>
      <c r="J155" s="75"/>
      <c r="K155" s="75"/>
      <c r="L155" s="75"/>
    </row>
    <row r="156" s="64" customFormat="1" ht="20.1" customHeight="1" spans="1:12">
      <c r="A156" s="74"/>
      <c r="B156" s="74"/>
      <c r="C156" s="74"/>
      <c r="D156" s="74"/>
      <c r="E156" s="74"/>
      <c r="F156" s="74"/>
      <c r="G156" s="79" t="s">
        <v>1423</v>
      </c>
      <c r="H156" s="75">
        <f>SUM(H157:H158)</f>
        <v>0</v>
      </c>
      <c r="I156" s="75">
        <f>SUM(I157:I158)</f>
        <v>0</v>
      </c>
      <c r="J156" s="75">
        <f>SUM(J157:J158)</f>
        <v>0</v>
      </c>
      <c r="K156" s="75"/>
      <c r="L156" s="75"/>
    </row>
    <row r="157" s="64" customFormat="1" ht="20.1" customHeight="1" spans="1:12">
      <c r="A157" s="74"/>
      <c r="B157" s="74"/>
      <c r="C157" s="74"/>
      <c r="D157" s="74"/>
      <c r="E157" s="74"/>
      <c r="F157" s="74"/>
      <c r="G157" s="78" t="s">
        <v>742</v>
      </c>
      <c r="H157" s="75"/>
      <c r="I157" s="75"/>
      <c r="J157" s="75"/>
      <c r="K157" s="75"/>
      <c r="L157" s="75"/>
    </row>
    <row r="158" s="64" customFormat="1" ht="20.1" customHeight="1" spans="1:12">
      <c r="A158" s="74"/>
      <c r="B158" s="74"/>
      <c r="C158" s="74"/>
      <c r="D158" s="74"/>
      <c r="E158" s="74"/>
      <c r="F158" s="74"/>
      <c r="G158" s="78" t="s">
        <v>1424</v>
      </c>
      <c r="H158" s="75"/>
      <c r="I158" s="75"/>
      <c r="J158" s="75"/>
      <c r="K158" s="75"/>
      <c r="L158" s="75"/>
    </row>
    <row r="159" s="64" customFormat="1" ht="20.1" customHeight="1" spans="1:12">
      <c r="A159" s="74"/>
      <c r="B159" s="74"/>
      <c r="C159" s="74"/>
      <c r="D159" s="74"/>
      <c r="E159" s="74"/>
      <c r="F159" s="74"/>
      <c r="G159" s="79" t="s">
        <v>1425</v>
      </c>
      <c r="H159" s="75">
        <f>SUM(H160:H161)</f>
        <v>0</v>
      </c>
      <c r="I159" s="75">
        <f>SUM(I160:I161)</f>
        <v>0</v>
      </c>
      <c r="J159" s="75">
        <f>SUM(J160:J161)</f>
        <v>0</v>
      </c>
      <c r="K159" s="75"/>
      <c r="L159" s="75"/>
    </row>
    <row r="160" s="64" customFormat="1" ht="20.1" customHeight="1" spans="1:12">
      <c r="A160" s="74"/>
      <c r="B160" s="74"/>
      <c r="C160" s="74"/>
      <c r="D160" s="74"/>
      <c r="E160" s="74"/>
      <c r="F160" s="74"/>
      <c r="G160" s="78" t="s">
        <v>742</v>
      </c>
      <c r="H160" s="75"/>
      <c r="I160" s="75"/>
      <c r="J160" s="75"/>
      <c r="K160" s="75"/>
      <c r="L160" s="75"/>
    </row>
    <row r="161" s="64" customFormat="1" ht="20.1" customHeight="1" spans="1:12">
      <c r="A161" s="74"/>
      <c r="B161" s="74"/>
      <c r="C161" s="74"/>
      <c r="D161" s="74"/>
      <c r="E161" s="74"/>
      <c r="F161" s="74"/>
      <c r="G161" s="78" t="s">
        <v>1426</v>
      </c>
      <c r="H161" s="75"/>
      <c r="I161" s="75"/>
      <c r="J161" s="75"/>
      <c r="K161" s="75"/>
      <c r="L161" s="75"/>
    </row>
    <row r="162" s="64" customFormat="1" ht="20.1" customHeight="1" spans="1:12">
      <c r="A162" s="74"/>
      <c r="B162" s="74"/>
      <c r="C162" s="74"/>
      <c r="D162" s="74"/>
      <c r="E162" s="74"/>
      <c r="F162" s="74"/>
      <c r="G162" s="79" t="s">
        <v>1427</v>
      </c>
      <c r="H162" s="75"/>
      <c r="I162" s="75"/>
      <c r="J162" s="75"/>
      <c r="K162" s="75"/>
      <c r="L162" s="75"/>
    </row>
    <row r="163" s="64" customFormat="1" ht="20.1" customHeight="1" spans="1:12">
      <c r="A163" s="74"/>
      <c r="B163" s="74"/>
      <c r="C163" s="74"/>
      <c r="D163" s="74"/>
      <c r="E163" s="74"/>
      <c r="F163" s="74"/>
      <c r="G163" s="76" t="s">
        <v>1428</v>
      </c>
      <c r="H163" s="75">
        <f>H164</f>
        <v>0</v>
      </c>
      <c r="I163" s="75">
        <f>I164</f>
        <v>0</v>
      </c>
      <c r="J163" s="75">
        <f>J164</f>
        <v>0</v>
      </c>
      <c r="K163" s="75"/>
      <c r="L163" s="75"/>
    </row>
    <row r="164" s="64" customFormat="1" ht="20.1" customHeight="1" spans="1:12">
      <c r="A164" s="74"/>
      <c r="B164" s="74"/>
      <c r="C164" s="74"/>
      <c r="D164" s="74"/>
      <c r="E164" s="74"/>
      <c r="F164" s="74"/>
      <c r="G164" s="79" t="s">
        <v>1429</v>
      </c>
      <c r="H164" s="75">
        <f>SUM(H165:H166)</f>
        <v>0</v>
      </c>
      <c r="I164" s="75">
        <f>SUM(I165:I166)</f>
        <v>0</v>
      </c>
      <c r="J164" s="75">
        <f>SUM(J165:J166)</f>
        <v>0</v>
      </c>
      <c r="K164" s="75"/>
      <c r="L164" s="75"/>
    </row>
    <row r="165" s="64" customFormat="1" ht="20.1" customHeight="1" spans="1:12">
      <c r="A165" s="74"/>
      <c r="B165" s="74"/>
      <c r="C165" s="74"/>
      <c r="D165" s="74"/>
      <c r="E165" s="74"/>
      <c r="F165" s="74"/>
      <c r="G165" s="79" t="s">
        <v>1430</v>
      </c>
      <c r="H165" s="75"/>
      <c r="I165" s="75"/>
      <c r="J165" s="75"/>
      <c r="K165" s="75"/>
      <c r="L165" s="75"/>
    </row>
    <row r="166" s="64" customFormat="1" ht="20.1" customHeight="1" spans="1:12">
      <c r="A166" s="74"/>
      <c r="B166" s="74"/>
      <c r="C166" s="74"/>
      <c r="D166" s="74"/>
      <c r="E166" s="74"/>
      <c r="F166" s="74"/>
      <c r="G166" s="79" t="s">
        <v>1431</v>
      </c>
      <c r="H166" s="75"/>
      <c r="I166" s="75"/>
      <c r="J166" s="75"/>
      <c r="K166" s="75"/>
      <c r="L166" s="75"/>
    </row>
    <row r="167" s="64" customFormat="1" ht="20.1" customHeight="1" spans="1:12">
      <c r="A167" s="74"/>
      <c r="B167" s="74"/>
      <c r="C167" s="74"/>
      <c r="D167" s="74"/>
      <c r="E167" s="74"/>
      <c r="F167" s="74"/>
      <c r="G167" s="76" t="s">
        <v>1432</v>
      </c>
      <c r="H167" s="75">
        <f>H168+H172+H181</f>
        <v>940</v>
      </c>
      <c r="I167" s="75">
        <f>I168+I172+I181</f>
        <v>182855</v>
      </c>
      <c r="J167" s="75">
        <f>J168+J172+J181</f>
        <v>1675</v>
      </c>
      <c r="K167" s="77">
        <f>J167/H167</f>
        <v>1.78191489361702</v>
      </c>
      <c r="L167" s="77">
        <f>J167/I167</f>
        <v>0.00916026359683903</v>
      </c>
    </row>
    <row r="168" s="64" customFormat="1" ht="20.1" customHeight="1" spans="1:12">
      <c r="A168" s="74"/>
      <c r="B168" s="74"/>
      <c r="C168" s="74"/>
      <c r="D168" s="74"/>
      <c r="E168" s="74"/>
      <c r="F168" s="74"/>
      <c r="G168" s="79" t="s">
        <v>1433</v>
      </c>
      <c r="H168" s="75">
        <f>SUM(H169:H171)</f>
        <v>0</v>
      </c>
      <c r="I168" s="75">
        <f>SUM(I169:I171)</f>
        <v>181500</v>
      </c>
      <c r="J168" s="75">
        <f>SUM(J169:J171)</f>
        <v>0</v>
      </c>
      <c r="K168" s="75"/>
      <c r="L168" s="75"/>
    </row>
    <row r="169" s="64" customFormat="1" ht="20.1" customHeight="1" spans="1:12">
      <c r="A169" s="74"/>
      <c r="B169" s="74"/>
      <c r="C169" s="74"/>
      <c r="D169" s="74"/>
      <c r="E169" s="74"/>
      <c r="F169" s="74"/>
      <c r="G169" s="79" t="s">
        <v>1434</v>
      </c>
      <c r="H169" s="75"/>
      <c r="I169" s="75"/>
      <c r="J169" s="75"/>
      <c r="K169" s="75"/>
      <c r="L169" s="75"/>
    </row>
    <row r="170" s="64" customFormat="1" ht="20.1" customHeight="1" spans="1:12">
      <c r="A170" s="74"/>
      <c r="B170" s="74"/>
      <c r="C170" s="74"/>
      <c r="D170" s="74"/>
      <c r="E170" s="74"/>
      <c r="F170" s="74"/>
      <c r="G170" s="79" t="s">
        <v>1435</v>
      </c>
      <c r="H170" s="75"/>
      <c r="I170" s="75">
        <v>181500</v>
      </c>
      <c r="J170" s="75"/>
      <c r="K170" s="75"/>
      <c r="L170" s="75"/>
    </row>
    <row r="171" s="64" customFormat="1" ht="20.1" customHeight="1" spans="1:12">
      <c r="A171" s="74"/>
      <c r="B171" s="74"/>
      <c r="C171" s="74"/>
      <c r="D171" s="74"/>
      <c r="E171" s="74"/>
      <c r="F171" s="74"/>
      <c r="G171" s="79" t="s">
        <v>1436</v>
      </c>
      <c r="H171" s="75"/>
      <c r="I171" s="75"/>
      <c r="J171" s="75"/>
      <c r="K171" s="75"/>
      <c r="L171" s="75"/>
    </row>
    <row r="172" s="64" customFormat="1" ht="20.1" customHeight="1" spans="1:12">
      <c r="A172" s="74"/>
      <c r="B172" s="74"/>
      <c r="C172" s="74"/>
      <c r="D172" s="74"/>
      <c r="E172" s="74"/>
      <c r="F172" s="74"/>
      <c r="G172" s="79" t="s">
        <v>1437</v>
      </c>
      <c r="H172" s="75">
        <f>SUM(H173:H180)</f>
        <v>40</v>
      </c>
      <c r="I172" s="75">
        <f>SUM(I173:I180)</f>
        <v>17</v>
      </c>
      <c r="J172" s="75">
        <f>SUM(J173:J180)</f>
        <v>25</v>
      </c>
      <c r="K172" s="77">
        <f>J172/H172</f>
        <v>0.625</v>
      </c>
      <c r="L172" s="77">
        <f>J172/I172</f>
        <v>1.47058823529412</v>
      </c>
    </row>
    <row r="173" s="64" customFormat="1" ht="20.1" customHeight="1" spans="1:12">
      <c r="A173" s="74"/>
      <c r="B173" s="74"/>
      <c r="C173" s="74"/>
      <c r="D173" s="74"/>
      <c r="E173" s="74"/>
      <c r="F173" s="74"/>
      <c r="G173" s="79" t="s">
        <v>1438</v>
      </c>
      <c r="H173" s="75"/>
      <c r="I173" s="75"/>
      <c r="J173" s="75"/>
      <c r="K173" s="75"/>
      <c r="L173" s="75"/>
    </row>
    <row r="174" s="64" customFormat="1" ht="20.1" customHeight="1" spans="1:12">
      <c r="A174" s="74"/>
      <c r="B174" s="74"/>
      <c r="C174" s="74"/>
      <c r="D174" s="74"/>
      <c r="E174" s="74"/>
      <c r="F174" s="74"/>
      <c r="G174" s="79" t="s">
        <v>1439</v>
      </c>
      <c r="H174" s="75"/>
      <c r="I174" s="75"/>
      <c r="J174" s="75"/>
      <c r="K174" s="75"/>
      <c r="L174" s="75"/>
    </row>
    <row r="175" s="64" customFormat="1" ht="20.1" customHeight="1" spans="1:12">
      <c r="A175" s="74"/>
      <c r="B175" s="74"/>
      <c r="C175" s="74"/>
      <c r="D175" s="74"/>
      <c r="E175" s="74"/>
      <c r="F175" s="74"/>
      <c r="G175" s="79" t="s">
        <v>1440</v>
      </c>
      <c r="H175" s="75"/>
      <c r="I175" s="75">
        <v>15</v>
      </c>
      <c r="J175" s="75">
        <v>20</v>
      </c>
      <c r="K175" s="75"/>
      <c r="L175" s="75"/>
    </row>
    <row r="176" s="64" customFormat="1" ht="20.1" customHeight="1" spans="1:12">
      <c r="A176" s="74"/>
      <c r="B176" s="74"/>
      <c r="C176" s="74"/>
      <c r="D176" s="74"/>
      <c r="E176" s="74"/>
      <c r="F176" s="74"/>
      <c r="G176" s="79" t="s">
        <v>1441</v>
      </c>
      <c r="H176" s="75"/>
      <c r="I176" s="75"/>
      <c r="J176" s="75"/>
      <c r="K176" s="75"/>
      <c r="L176" s="75"/>
    </row>
    <row r="177" s="64" customFormat="1" ht="20.1" customHeight="1" spans="1:12">
      <c r="A177" s="74"/>
      <c r="B177" s="74"/>
      <c r="C177" s="74"/>
      <c r="D177" s="74"/>
      <c r="E177" s="74"/>
      <c r="F177" s="74"/>
      <c r="G177" s="79" t="s">
        <v>1442</v>
      </c>
      <c r="H177" s="75"/>
      <c r="I177" s="75"/>
      <c r="J177" s="75"/>
      <c r="K177" s="75"/>
      <c r="L177" s="75"/>
    </row>
    <row r="178" s="64" customFormat="1" ht="20.1" customHeight="1" spans="1:12">
      <c r="A178" s="74"/>
      <c r="B178" s="74"/>
      <c r="C178" s="74"/>
      <c r="D178" s="74"/>
      <c r="E178" s="74"/>
      <c r="F178" s="74"/>
      <c r="G178" s="79" t="s">
        <v>1443</v>
      </c>
      <c r="H178" s="75"/>
      <c r="I178" s="75"/>
      <c r="J178" s="75"/>
      <c r="K178" s="75"/>
      <c r="L178" s="75"/>
    </row>
    <row r="179" s="64" customFormat="1" ht="20.1" customHeight="1" spans="1:12">
      <c r="A179" s="74"/>
      <c r="B179" s="74"/>
      <c r="C179" s="74"/>
      <c r="D179" s="74"/>
      <c r="E179" s="74"/>
      <c r="F179" s="74"/>
      <c r="G179" s="79" t="s">
        <v>1444</v>
      </c>
      <c r="H179" s="75"/>
      <c r="I179" s="75">
        <v>2</v>
      </c>
      <c r="J179" s="75">
        <v>5</v>
      </c>
      <c r="K179" s="75"/>
      <c r="L179" s="75"/>
    </row>
    <row r="180" s="64" customFormat="1" ht="20.1" customHeight="1" spans="1:12">
      <c r="A180" s="74"/>
      <c r="B180" s="74"/>
      <c r="C180" s="74"/>
      <c r="D180" s="74"/>
      <c r="E180" s="74"/>
      <c r="F180" s="74"/>
      <c r="G180" s="79" t="s">
        <v>1445</v>
      </c>
      <c r="H180" s="75">
        <v>40</v>
      </c>
      <c r="I180" s="75"/>
      <c r="J180" s="75"/>
      <c r="K180" s="77">
        <f>J180/H180</f>
        <v>0</v>
      </c>
      <c r="L180" s="77"/>
    </row>
    <row r="181" s="64" customFormat="1" ht="20.1" customHeight="1" spans="1:12">
      <c r="A181" s="74"/>
      <c r="B181" s="74"/>
      <c r="C181" s="74"/>
      <c r="D181" s="74"/>
      <c r="E181" s="74"/>
      <c r="F181" s="74"/>
      <c r="G181" s="79" t="s">
        <v>1446</v>
      </c>
      <c r="H181" s="75">
        <f>SUM(H182:H191)</f>
        <v>900</v>
      </c>
      <c r="I181" s="75">
        <f>SUM(I182:I191)</f>
        <v>1338</v>
      </c>
      <c r="J181" s="75">
        <f>SUM(J182:J191)</f>
        <v>1650</v>
      </c>
      <c r="K181" s="77">
        <f>J181/H181</f>
        <v>1.83333333333333</v>
      </c>
      <c r="L181" s="77">
        <f>J181/I181</f>
        <v>1.23318385650224</v>
      </c>
    </row>
    <row r="182" s="64" customFormat="1" ht="20.1" customHeight="1" spans="1:12">
      <c r="A182" s="74"/>
      <c r="B182" s="74"/>
      <c r="C182" s="74"/>
      <c r="D182" s="74"/>
      <c r="E182" s="74"/>
      <c r="F182" s="74"/>
      <c r="G182" s="79" t="s">
        <v>1447</v>
      </c>
      <c r="H182" s="75">
        <v>330</v>
      </c>
      <c r="I182" s="75">
        <v>770</v>
      </c>
      <c r="J182" s="75">
        <v>900</v>
      </c>
      <c r="K182" s="77">
        <f>J182/H182</f>
        <v>2.72727272727273</v>
      </c>
      <c r="L182" s="77">
        <f>J182/I182</f>
        <v>1.16883116883117</v>
      </c>
    </row>
    <row r="183" s="64" customFormat="1" ht="20.1" customHeight="1" spans="1:12">
      <c r="A183" s="74"/>
      <c r="B183" s="74"/>
      <c r="C183" s="74"/>
      <c r="D183" s="74"/>
      <c r="E183" s="74"/>
      <c r="F183" s="74"/>
      <c r="G183" s="79" t="s">
        <v>1448</v>
      </c>
      <c r="H183" s="75">
        <v>180</v>
      </c>
      <c r="I183" s="75">
        <v>190</v>
      </c>
      <c r="J183" s="75">
        <v>200</v>
      </c>
      <c r="K183" s="77">
        <f>J183/H183</f>
        <v>1.11111111111111</v>
      </c>
      <c r="L183" s="77">
        <f>J183/I183</f>
        <v>1.05263157894737</v>
      </c>
    </row>
    <row r="184" s="64" customFormat="1" ht="20.1" customHeight="1" spans="1:12">
      <c r="A184" s="74"/>
      <c r="B184" s="74"/>
      <c r="C184" s="74"/>
      <c r="D184" s="74"/>
      <c r="E184" s="74"/>
      <c r="F184" s="74"/>
      <c r="G184" s="79" t="s">
        <v>1449</v>
      </c>
      <c r="H184" s="75"/>
      <c r="I184" s="75"/>
      <c r="J184" s="75"/>
      <c r="K184" s="75"/>
      <c r="L184" s="75"/>
    </row>
    <row r="185" s="64" customFormat="1" ht="20.1" customHeight="1" spans="1:12">
      <c r="A185" s="74"/>
      <c r="B185" s="74"/>
      <c r="C185" s="74"/>
      <c r="D185" s="74"/>
      <c r="E185" s="74"/>
      <c r="F185" s="74"/>
      <c r="G185" s="79" t="s">
        <v>1450</v>
      </c>
      <c r="H185" s="75"/>
      <c r="I185" s="75"/>
      <c r="J185" s="75"/>
      <c r="K185" s="75"/>
      <c r="L185" s="75"/>
    </row>
    <row r="186" s="64" customFormat="1" ht="20.1" customHeight="1" spans="1:12">
      <c r="A186" s="74"/>
      <c r="B186" s="74"/>
      <c r="C186" s="74"/>
      <c r="D186" s="74"/>
      <c r="E186" s="74"/>
      <c r="F186" s="74"/>
      <c r="G186" s="79" t="s">
        <v>1451</v>
      </c>
      <c r="H186" s="75">
        <v>120</v>
      </c>
      <c r="I186" s="75">
        <v>102</v>
      </c>
      <c r="J186" s="75">
        <v>220</v>
      </c>
      <c r="K186" s="77">
        <f>J186/H186</f>
        <v>1.83333333333333</v>
      </c>
      <c r="L186" s="77">
        <f>J186/I186</f>
        <v>2.15686274509804</v>
      </c>
    </row>
    <row r="187" s="64" customFormat="1" ht="20.1" customHeight="1" spans="1:12">
      <c r="A187" s="74"/>
      <c r="B187" s="74"/>
      <c r="C187" s="74"/>
      <c r="D187" s="74"/>
      <c r="E187" s="74"/>
      <c r="F187" s="74"/>
      <c r="G187" s="79" t="s">
        <v>1452</v>
      </c>
      <c r="H187" s="75"/>
      <c r="I187" s="75"/>
      <c r="J187" s="75"/>
      <c r="K187" s="75"/>
      <c r="L187" s="75"/>
    </row>
    <row r="188" s="64" customFormat="1" ht="20.1" customHeight="1" spans="1:12">
      <c r="A188" s="74"/>
      <c r="B188" s="74"/>
      <c r="C188" s="74"/>
      <c r="D188" s="74"/>
      <c r="E188" s="74"/>
      <c r="F188" s="74"/>
      <c r="G188" s="81" t="s">
        <v>1453</v>
      </c>
      <c r="H188" s="75"/>
      <c r="I188" s="75"/>
      <c r="J188" s="75"/>
      <c r="K188" s="75"/>
      <c r="L188" s="75"/>
    </row>
    <row r="189" s="64" customFormat="1" ht="20.1" customHeight="1" spans="1:12">
      <c r="A189" s="74"/>
      <c r="B189" s="74"/>
      <c r="C189" s="74"/>
      <c r="D189" s="74"/>
      <c r="E189" s="74"/>
      <c r="F189" s="74"/>
      <c r="G189" s="79" t="s">
        <v>1454</v>
      </c>
      <c r="H189" s="75"/>
      <c r="I189" s="75"/>
      <c r="J189" s="75"/>
      <c r="K189" s="75"/>
      <c r="L189" s="75"/>
    </row>
    <row r="190" s="64" customFormat="1" ht="20.1" customHeight="1" spans="1:12">
      <c r="A190" s="74"/>
      <c r="B190" s="74"/>
      <c r="C190" s="74"/>
      <c r="D190" s="74"/>
      <c r="E190" s="74"/>
      <c r="F190" s="74"/>
      <c r="G190" s="79" t="s">
        <v>1455</v>
      </c>
      <c r="H190" s="75">
        <v>40</v>
      </c>
      <c r="I190" s="75">
        <v>206</v>
      </c>
      <c r="J190" s="75">
        <v>250</v>
      </c>
      <c r="K190" s="77">
        <f>J190/H190</f>
        <v>6.25</v>
      </c>
      <c r="L190" s="77">
        <f>J190/I190</f>
        <v>1.21359223300971</v>
      </c>
    </row>
    <row r="191" s="64" customFormat="1" ht="20.1" customHeight="1" spans="1:12">
      <c r="A191" s="74"/>
      <c r="B191" s="74"/>
      <c r="C191" s="74"/>
      <c r="D191" s="74"/>
      <c r="E191" s="74"/>
      <c r="F191" s="74"/>
      <c r="G191" s="79" t="s">
        <v>1456</v>
      </c>
      <c r="H191" s="75">
        <v>230</v>
      </c>
      <c r="I191" s="75">
        <v>70</v>
      </c>
      <c r="J191" s="75">
        <v>80</v>
      </c>
      <c r="K191" s="77">
        <f>J191/H191</f>
        <v>0.347826086956522</v>
      </c>
      <c r="L191" s="77">
        <f>J191/I191</f>
        <v>1.14285714285714</v>
      </c>
    </row>
    <row r="192" s="64" customFormat="1" ht="20.1" customHeight="1" spans="1:12">
      <c r="A192" s="74"/>
      <c r="B192" s="74"/>
      <c r="C192" s="74"/>
      <c r="D192" s="74"/>
      <c r="E192" s="74"/>
      <c r="F192" s="74"/>
      <c r="G192" s="76" t="s">
        <v>1457</v>
      </c>
      <c r="H192" s="75">
        <f>SUM(H193:H207)</f>
        <v>11518</v>
      </c>
      <c r="I192" s="75">
        <f>SUM(I193:I207)</f>
        <v>13846</v>
      </c>
      <c r="J192" s="75">
        <f>SUM(J193:J207)</f>
        <v>17523</v>
      </c>
      <c r="K192" s="77"/>
      <c r="L192" s="77">
        <f>J192/I192</f>
        <v>1.26556406182291</v>
      </c>
    </row>
    <row r="193" s="64" customFormat="1" ht="20.1" customHeight="1" spans="1:12">
      <c r="A193" s="74"/>
      <c r="B193" s="74"/>
      <c r="C193" s="74"/>
      <c r="D193" s="74"/>
      <c r="E193" s="74"/>
      <c r="F193" s="74"/>
      <c r="G193" s="76" t="s">
        <v>1458</v>
      </c>
      <c r="H193" s="75"/>
      <c r="I193" s="75"/>
      <c r="J193" s="75"/>
      <c r="K193" s="75"/>
      <c r="L193" s="75"/>
    </row>
    <row r="194" s="64" customFormat="1" ht="20.1" customHeight="1" spans="1:12">
      <c r="A194" s="74"/>
      <c r="B194" s="74"/>
      <c r="C194" s="74"/>
      <c r="D194" s="74"/>
      <c r="E194" s="74"/>
      <c r="F194" s="74"/>
      <c r="G194" s="76" t="s">
        <v>1459</v>
      </c>
      <c r="H194" s="75"/>
      <c r="I194" s="75"/>
      <c r="J194" s="75"/>
      <c r="K194" s="75"/>
      <c r="L194" s="75"/>
    </row>
    <row r="195" s="64" customFormat="1" ht="20.1" customHeight="1" spans="1:12">
      <c r="A195" s="74"/>
      <c r="B195" s="74"/>
      <c r="C195" s="74"/>
      <c r="D195" s="74"/>
      <c r="E195" s="74"/>
      <c r="F195" s="74"/>
      <c r="G195" s="76" t="s">
        <v>1460</v>
      </c>
      <c r="H195" s="75"/>
      <c r="I195" s="75">
        <v>1354</v>
      </c>
      <c r="J195" s="75">
        <v>1354</v>
      </c>
      <c r="K195" s="75"/>
      <c r="L195" s="75"/>
    </row>
    <row r="196" s="64" customFormat="1" ht="20.1" customHeight="1" spans="1:12">
      <c r="A196" s="74"/>
      <c r="B196" s="74"/>
      <c r="C196" s="74"/>
      <c r="D196" s="74"/>
      <c r="E196" s="74"/>
      <c r="F196" s="74"/>
      <c r="G196" s="76" t="s">
        <v>1461</v>
      </c>
      <c r="H196" s="75"/>
      <c r="I196" s="75"/>
      <c r="J196" s="75"/>
      <c r="K196" s="75"/>
      <c r="L196" s="75"/>
    </row>
    <row r="197" s="64" customFormat="1" ht="20.1" customHeight="1" spans="1:12">
      <c r="A197" s="74"/>
      <c r="B197" s="74"/>
      <c r="C197" s="74"/>
      <c r="D197" s="74"/>
      <c r="E197" s="74"/>
      <c r="F197" s="74"/>
      <c r="G197" s="76" t="s">
        <v>1462</v>
      </c>
      <c r="H197" s="75"/>
      <c r="I197" s="75"/>
      <c r="J197" s="75"/>
      <c r="K197" s="75"/>
      <c r="L197" s="75"/>
    </row>
    <row r="198" s="64" customFormat="1" ht="20.1" customHeight="1" spans="1:12">
      <c r="A198" s="74"/>
      <c r="B198" s="74"/>
      <c r="C198" s="74"/>
      <c r="D198" s="74"/>
      <c r="E198" s="74"/>
      <c r="F198" s="74"/>
      <c r="G198" s="76" t="s">
        <v>1463</v>
      </c>
      <c r="H198" s="75"/>
      <c r="I198" s="75"/>
      <c r="J198" s="75"/>
      <c r="K198" s="75"/>
      <c r="L198" s="75"/>
    </row>
    <row r="199" s="64" customFormat="1" ht="20.1" customHeight="1" spans="1:12">
      <c r="A199" s="74"/>
      <c r="B199" s="74"/>
      <c r="C199" s="74"/>
      <c r="D199" s="74"/>
      <c r="E199" s="74"/>
      <c r="F199" s="74"/>
      <c r="G199" s="76" t="s">
        <v>1464</v>
      </c>
      <c r="H199" s="75"/>
      <c r="I199" s="75"/>
      <c r="J199" s="75"/>
      <c r="K199" s="75"/>
      <c r="L199" s="75"/>
    </row>
    <row r="200" s="64" customFormat="1" ht="20.1" customHeight="1" spans="1:12">
      <c r="A200" s="74"/>
      <c r="B200" s="74"/>
      <c r="C200" s="74"/>
      <c r="D200" s="74"/>
      <c r="E200" s="74"/>
      <c r="F200" s="74"/>
      <c r="G200" s="76" t="s">
        <v>1465</v>
      </c>
      <c r="H200" s="75"/>
      <c r="I200" s="75"/>
      <c r="J200" s="75"/>
      <c r="K200" s="75"/>
      <c r="L200" s="75"/>
    </row>
    <row r="201" s="64" customFormat="1" ht="20.1" customHeight="1" spans="1:12">
      <c r="A201" s="74"/>
      <c r="B201" s="74"/>
      <c r="C201" s="74"/>
      <c r="D201" s="74"/>
      <c r="E201" s="74"/>
      <c r="F201" s="74"/>
      <c r="G201" s="76" t="s">
        <v>1466</v>
      </c>
      <c r="H201" s="75"/>
      <c r="I201" s="75"/>
      <c r="J201" s="75"/>
      <c r="K201" s="75"/>
      <c r="L201" s="75"/>
    </row>
    <row r="202" s="64" customFormat="1" ht="20.1" customHeight="1" spans="1:12">
      <c r="A202" s="74"/>
      <c r="B202" s="74"/>
      <c r="C202" s="74"/>
      <c r="D202" s="74"/>
      <c r="E202" s="74"/>
      <c r="F202" s="74"/>
      <c r="G202" s="76" t="s">
        <v>1467</v>
      </c>
      <c r="H202" s="75"/>
      <c r="I202" s="75"/>
      <c r="J202" s="75"/>
      <c r="K202" s="75"/>
      <c r="L202" s="75"/>
    </row>
    <row r="203" s="64" customFormat="1" ht="20.1" customHeight="1" spans="1:12">
      <c r="A203" s="74"/>
      <c r="B203" s="74"/>
      <c r="C203" s="74"/>
      <c r="D203" s="74"/>
      <c r="E203" s="74"/>
      <c r="F203" s="74"/>
      <c r="G203" s="76" t="s">
        <v>1468</v>
      </c>
      <c r="H203" s="75">
        <v>221</v>
      </c>
      <c r="I203" s="75">
        <v>221</v>
      </c>
      <c r="J203" s="75">
        <v>221</v>
      </c>
      <c r="K203" s="77"/>
      <c r="L203" s="77">
        <f>J203/I203</f>
        <v>1</v>
      </c>
    </row>
    <row r="204" s="64" customFormat="1" ht="20.1" customHeight="1" spans="1:12">
      <c r="A204" s="74"/>
      <c r="B204" s="74"/>
      <c r="C204" s="74"/>
      <c r="D204" s="74"/>
      <c r="E204" s="74"/>
      <c r="F204" s="74"/>
      <c r="G204" s="76" t="s">
        <v>1469</v>
      </c>
      <c r="H204" s="75"/>
      <c r="I204" s="75"/>
      <c r="J204" s="75"/>
      <c r="K204" s="75"/>
      <c r="L204" s="75"/>
    </row>
    <row r="205" s="64" customFormat="1" ht="20.1" customHeight="1" spans="1:12">
      <c r="A205" s="74"/>
      <c r="B205" s="74"/>
      <c r="C205" s="74"/>
      <c r="D205" s="74"/>
      <c r="E205" s="74"/>
      <c r="F205" s="74"/>
      <c r="G205" s="76" t="s">
        <v>1470</v>
      </c>
      <c r="H205" s="75">
        <v>586</v>
      </c>
      <c r="I205" s="75">
        <v>586</v>
      </c>
      <c r="J205" s="75">
        <v>586</v>
      </c>
      <c r="K205" s="77"/>
      <c r="L205" s="77">
        <f>J205/I205</f>
        <v>1</v>
      </c>
    </row>
    <row r="206" s="64" customFormat="1" ht="20.1" customHeight="1" spans="1:12">
      <c r="A206" s="74"/>
      <c r="B206" s="74"/>
      <c r="C206" s="74"/>
      <c r="D206" s="74"/>
      <c r="E206" s="74"/>
      <c r="F206" s="74"/>
      <c r="G206" s="76" t="s">
        <v>1471</v>
      </c>
      <c r="H206" s="75">
        <v>10711</v>
      </c>
      <c r="I206" s="75">
        <v>11685</v>
      </c>
      <c r="J206" s="75">
        <v>15362</v>
      </c>
      <c r="K206" s="77"/>
      <c r="L206" s="77">
        <f>J206/I206</f>
        <v>1.31467693624305</v>
      </c>
    </row>
    <row r="207" s="64" customFormat="1" ht="20.1" customHeight="1" spans="1:12">
      <c r="A207" s="74"/>
      <c r="B207" s="74"/>
      <c r="C207" s="74"/>
      <c r="D207" s="74"/>
      <c r="E207" s="74"/>
      <c r="F207" s="74"/>
      <c r="G207" s="76" t="s">
        <v>1472</v>
      </c>
      <c r="H207" s="75"/>
      <c r="I207" s="75"/>
      <c r="J207" s="75"/>
      <c r="K207" s="75"/>
      <c r="L207" s="75"/>
    </row>
    <row r="208" s="64" customFormat="1" ht="20.1" customHeight="1" spans="1:12">
      <c r="A208" s="74"/>
      <c r="B208" s="74"/>
      <c r="C208" s="74"/>
      <c r="D208" s="74"/>
      <c r="E208" s="74"/>
      <c r="F208" s="74"/>
      <c r="G208" s="76" t="s">
        <v>1473</v>
      </c>
      <c r="H208" s="75">
        <f>SUM(H209:H223)</f>
        <v>0</v>
      </c>
      <c r="I208" s="75">
        <f>SUM(I209:I223)</f>
        <v>0</v>
      </c>
      <c r="J208" s="75">
        <f>SUM(J209:J223)</f>
        <v>0</v>
      </c>
      <c r="K208" s="75"/>
      <c r="L208" s="75"/>
    </row>
    <row r="209" s="64" customFormat="1" ht="20.1" customHeight="1" spans="1:12">
      <c r="A209" s="74"/>
      <c r="B209" s="74"/>
      <c r="C209" s="74"/>
      <c r="D209" s="74"/>
      <c r="E209" s="74"/>
      <c r="F209" s="74"/>
      <c r="G209" s="76" t="s">
        <v>1474</v>
      </c>
      <c r="H209" s="75"/>
      <c r="I209" s="75"/>
      <c r="J209" s="75"/>
      <c r="K209" s="75"/>
      <c r="L209" s="75"/>
    </row>
    <row r="210" s="64" customFormat="1" ht="20.1" customHeight="1" spans="1:12">
      <c r="A210" s="74"/>
      <c r="B210" s="74"/>
      <c r="C210" s="74"/>
      <c r="D210" s="74"/>
      <c r="E210" s="74"/>
      <c r="F210" s="74"/>
      <c r="G210" s="76" t="s">
        <v>1475</v>
      </c>
      <c r="H210" s="75"/>
      <c r="I210" s="75"/>
      <c r="J210" s="75"/>
      <c r="K210" s="75"/>
      <c r="L210" s="75"/>
    </row>
    <row r="211" s="64" customFormat="1" ht="20.1" customHeight="1" spans="1:12">
      <c r="A211" s="74"/>
      <c r="B211" s="74"/>
      <c r="C211" s="74"/>
      <c r="D211" s="74"/>
      <c r="E211" s="74"/>
      <c r="F211" s="74"/>
      <c r="G211" s="76" t="s">
        <v>1476</v>
      </c>
      <c r="H211" s="75"/>
      <c r="I211" s="75"/>
      <c r="J211" s="75"/>
      <c r="K211" s="75"/>
      <c r="L211" s="75"/>
    </row>
    <row r="212" s="64" customFormat="1" ht="20.1" customHeight="1" spans="1:12">
      <c r="A212" s="74"/>
      <c r="B212" s="74"/>
      <c r="C212" s="74"/>
      <c r="D212" s="74"/>
      <c r="E212" s="74"/>
      <c r="F212" s="74"/>
      <c r="G212" s="76" t="s">
        <v>1477</v>
      </c>
      <c r="H212" s="75"/>
      <c r="I212" s="75"/>
      <c r="J212" s="75"/>
      <c r="K212" s="75"/>
      <c r="L212" s="75"/>
    </row>
    <row r="213" s="64" customFormat="1" ht="20.1" customHeight="1" spans="1:12">
      <c r="A213" s="74"/>
      <c r="B213" s="74"/>
      <c r="C213" s="74"/>
      <c r="D213" s="74"/>
      <c r="E213" s="74"/>
      <c r="F213" s="74"/>
      <c r="G213" s="76" t="s">
        <v>1478</v>
      </c>
      <c r="H213" s="75"/>
      <c r="I213" s="75"/>
      <c r="J213" s="75"/>
      <c r="K213" s="75"/>
      <c r="L213" s="75"/>
    </row>
    <row r="214" s="64" customFormat="1" ht="20.1" customHeight="1" spans="1:12">
      <c r="A214" s="74"/>
      <c r="B214" s="74"/>
      <c r="C214" s="74"/>
      <c r="D214" s="74"/>
      <c r="E214" s="74"/>
      <c r="F214" s="74"/>
      <c r="G214" s="76" t="s">
        <v>1479</v>
      </c>
      <c r="H214" s="75"/>
      <c r="I214" s="75"/>
      <c r="J214" s="75"/>
      <c r="K214" s="75"/>
      <c r="L214" s="75"/>
    </row>
    <row r="215" s="64" customFormat="1" ht="20.1" customHeight="1" spans="1:12">
      <c r="A215" s="74"/>
      <c r="B215" s="74"/>
      <c r="C215" s="74"/>
      <c r="D215" s="74"/>
      <c r="E215" s="74"/>
      <c r="F215" s="74"/>
      <c r="G215" s="76" t="s">
        <v>1480</v>
      </c>
      <c r="H215" s="75"/>
      <c r="I215" s="75"/>
      <c r="J215" s="75"/>
      <c r="K215" s="75"/>
      <c r="L215" s="75"/>
    </row>
    <row r="216" s="64" customFormat="1" ht="20.1" customHeight="1" spans="1:12">
      <c r="A216" s="74"/>
      <c r="B216" s="74"/>
      <c r="C216" s="74"/>
      <c r="D216" s="74"/>
      <c r="E216" s="74"/>
      <c r="F216" s="74"/>
      <c r="G216" s="76" t="s">
        <v>1481</v>
      </c>
      <c r="H216" s="75"/>
      <c r="I216" s="75"/>
      <c r="J216" s="75"/>
      <c r="K216" s="75"/>
      <c r="L216" s="75"/>
    </row>
    <row r="217" s="64" customFormat="1" ht="20.1" customHeight="1" spans="1:12">
      <c r="A217" s="74"/>
      <c r="B217" s="74"/>
      <c r="C217" s="74"/>
      <c r="D217" s="74"/>
      <c r="E217" s="74"/>
      <c r="F217" s="74"/>
      <c r="G217" s="76" t="s">
        <v>1482</v>
      </c>
      <c r="H217" s="75"/>
      <c r="I217" s="75"/>
      <c r="J217" s="75"/>
      <c r="K217" s="75"/>
      <c r="L217" s="75"/>
    </row>
    <row r="218" s="64" customFormat="1" ht="20.1" customHeight="1" spans="1:12">
      <c r="A218" s="74"/>
      <c r="B218" s="74"/>
      <c r="C218" s="74"/>
      <c r="D218" s="74"/>
      <c r="E218" s="74"/>
      <c r="F218" s="74"/>
      <c r="G218" s="76" t="s">
        <v>1483</v>
      </c>
      <c r="H218" s="75"/>
      <c r="I218" s="75"/>
      <c r="J218" s="75"/>
      <c r="K218" s="75"/>
      <c r="L218" s="75"/>
    </row>
    <row r="219" s="64" customFormat="1" ht="20.1" customHeight="1" spans="1:12">
      <c r="A219" s="74"/>
      <c r="B219" s="74"/>
      <c r="C219" s="74"/>
      <c r="D219" s="74"/>
      <c r="E219" s="74"/>
      <c r="F219" s="74"/>
      <c r="G219" s="76" t="s">
        <v>1484</v>
      </c>
      <c r="H219" s="75"/>
      <c r="I219" s="75"/>
      <c r="J219" s="75"/>
      <c r="K219" s="75"/>
      <c r="L219" s="75"/>
    </row>
    <row r="220" s="64" customFormat="1" ht="20.1" customHeight="1" spans="1:12">
      <c r="A220" s="74"/>
      <c r="B220" s="74"/>
      <c r="C220" s="74"/>
      <c r="D220" s="74"/>
      <c r="E220" s="74"/>
      <c r="F220" s="74"/>
      <c r="G220" s="76" t="s">
        <v>1485</v>
      </c>
      <c r="H220" s="75"/>
      <c r="I220" s="75"/>
      <c r="J220" s="75"/>
      <c r="K220" s="75"/>
      <c r="L220" s="75"/>
    </row>
    <row r="221" s="64" customFormat="1" ht="20.1" customHeight="1" spans="1:12">
      <c r="A221" s="74"/>
      <c r="B221" s="74"/>
      <c r="C221" s="74"/>
      <c r="D221" s="74"/>
      <c r="E221" s="74"/>
      <c r="F221" s="74"/>
      <c r="G221" s="76" t="s">
        <v>1486</v>
      </c>
      <c r="H221" s="75"/>
      <c r="I221" s="75"/>
      <c r="J221" s="75"/>
      <c r="K221" s="75"/>
      <c r="L221" s="75"/>
    </row>
    <row r="222" s="64" customFormat="1" ht="20.1" customHeight="1" spans="1:12">
      <c r="A222" s="74"/>
      <c r="B222" s="74"/>
      <c r="C222" s="74"/>
      <c r="D222" s="74"/>
      <c r="E222" s="74"/>
      <c r="F222" s="74"/>
      <c r="G222" s="76" t="s">
        <v>1487</v>
      </c>
      <c r="H222" s="75"/>
      <c r="I222" s="75"/>
      <c r="J222" s="75"/>
      <c r="K222" s="75"/>
      <c r="L222" s="75"/>
    </row>
    <row r="223" s="64" customFormat="1" ht="20.1" customHeight="1" spans="1:12">
      <c r="A223" s="74"/>
      <c r="B223" s="74"/>
      <c r="C223" s="74"/>
      <c r="D223" s="74"/>
      <c r="E223" s="74"/>
      <c r="F223" s="74"/>
      <c r="G223" s="76" t="s">
        <v>1488</v>
      </c>
      <c r="H223" s="75"/>
      <c r="I223" s="75"/>
      <c r="J223" s="75"/>
      <c r="K223" s="75"/>
      <c r="L223" s="75"/>
    </row>
    <row r="224" s="64" customFormat="1" ht="20.1" customHeight="1" spans="1:12">
      <c r="A224" s="74"/>
      <c r="B224" s="74"/>
      <c r="C224" s="74"/>
      <c r="D224" s="74"/>
      <c r="E224" s="74"/>
      <c r="F224" s="74"/>
      <c r="G224" s="76" t="s">
        <v>1489</v>
      </c>
      <c r="H224" s="75">
        <f>H225+H238</f>
        <v>0</v>
      </c>
      <c r="I224" s="75">
        <f>I225+I238</f>
        <v>31</v>
      </c>
      <c r="J224" s="75">
        <f>J225+J238</f>
        <v>0</v>
      </c>
      <c r="K224" s="75"/>
      <c r="L224" s="75"/>
    </row>
    <row r="225" s="64" customFormat="1" ht="20.1" customHeight="1" spans="1:12">
      <c r="A225" s="74"/>
      <c r="B225" s="74"/>
      <c r="C225" s="74"/>
      <c r="D225" s="74"/>
      <c r="E225" s="74"/>
      <c r="F225" s="74"/>
      <c r="G225" s="76" t="s">
        <v>1490</v>
      </c>
      <c r="H225" s="75">
        <f>SUM(H226:H237)</f>
        <v>0</v>
      </c>
      <c r="I225" s="75">
        <f>SUM(I226:I237)</f>
        <v>31</v>
      </c>
      <c r="J225" s="75">
        <f>SUM(J226:J237)</f>
        <v>0</v>
      </c>
      <c r="K225" s="75"/>
      <c r="L225" s="75"/>
    </row>
    <row r="226" s="64" customFormat="1" ht="20.1" customHeight="1" spans="1:12">
      <c r="A226" s="74"/>
      <c r="B226" s="74"/>
      <c r="C226" s="74"/>
      <c r="D226" s="74"/>
      <c r="E226" s="74"/>
      <c r="F226" s="74"/>
      <c r="G226" s="76" t="s">
        <v>1491</v>
      </c>
      <c r="H226" s="75"/>
      <c r="I226" s="75"/>
      <c r="J226" s="75"/>
      <c r="K226" s="75"/>
      <c r="L226" s="75"/>
    </row>
    <row r="227" s="64" customFormat="1" ht="20.1" customHeight="1" spans="1:12">
      <c r="A227" s="74"/>
      <c r="B227" s="74"/>
      <c r="C227" s="74"/>
      <c r="D227" s="74"/>
      <c r="E227" s="74"/>
      <c r="F227" s="74"/>
      <c r="G227" s="76" t="s">
        <v>1492</v>
      </c>
      <c r="H227" s="75"/>
      <c r="I227" s="75"/>
      <c r="J227" s="75"/>
      <c r="K227" s="75"/>
      <c r="L227" s="75"/>
    </row>
    <row r="228" s="64" customFormat="1" ht="20.1" customHeight="1" spans="1:12">
      <c r="A228" s="74"/>
      <c r="B228" s="74"/>
      <c r="C228" s="74"/>
      <c r="D228" s="74"/>
      <c r="E228" s="74"/>
      <c r="F228" s="74"/>
      <c r="G228" s="76" t="s">
        <v>1493</v>
      </c>
      <c r="H228" s="75"/>
      <c r="I228" s="75"/>
      <c r="J228" s="75"/>
      <c r="K228" s="75"/>
      <c r="L228" s="75"/>
    </row>
    <row r="229" s="64" customFormat="1" ht="20.1" customHeight="1" spans="1:12">
      <c r="A229" s="74"/>
      <c r="B229" s="74"/>
      <c r="C229" s="74"/>
      <c r="D229" s="74"/>
      <c r="E229" s="74"/>
      <c r="F229" s="74"/>
      <c r="G229" s="76" t="s">
        <v>1494</v>
      </c>
      <c r="H229" s="75"/>
      <c r="I229" s="75"/>
      <c r="J229" s="75"/>
      <c r="K229" s="75"/>
      <c r="L229" s="75"/>
    </row>
    <row r="230" s="64" customFormat="1" ht="20.1" customHeight="1" spans="1:12">
      <c r="A230" s="74"/>
      <c r="B230" s="74"/>
      <c r="C230" s="74"/>
      <c r="D230" s="74"/>
      <c r="E230" s="74"/>
      <c r="F230" s="74"/>
      <c r="G230" s="76" t="s">
        <v>1495</v>
      </c>
      <c r="H230" s="75"/>
      <c r="I230" s="75"/>
      <c r="J230" s="75"/>
      <c r="K230" s="75"/>
      <c r="L230" s="75"/>
    </row>
    <row r="231" s="64" customFormat="1" ht="20.1" customHeight="1" spans="1:12">
      <c r="A231" s="74"/>
      <c r="B231" s="74"/>
      <c r="C231" s="74"/>
      <c r="D231" s="74"/>
      <c r="E231" s="74"/>
      <c r="F231" s="74"/>
      <c r="G231" s="76" t="s">
        <v>1496</v>
      </c>
      <c r="H231" s="75"/>
      <c r="I231" s="75"/>
      <c r="J231" s="75"/>
      <c r="K231" s="75"/>
      <c r="L231" s="75"/>
    </row>
    <row r="232" s="64" customFormat="1" ht="20.1" customHeight="1" spans="1:12">
      <c r="A232" s="74"/>
      <c r="B232" s="74"/>
      <c r="C232" s="74"/>
      <c r="D232" s="74"/>
      <c r="E232" s="74"/>
      <c r="F232" s="74"/>
      <c r="G232" s="76" t="s">
        <v>1497</v>
      </c>
      <c r="H232" s="75"/>
      <c r="I232" s="75"/>
      <c r="J232" s="75"/>
      <c r="K232" s="75"/>
      <c r="L232" s="75"/>
    </row>
    <row r="233" s="64" customFormat="1" ht="20.1" customHeight="1" spans="1:12">
      <c r="A233" s="74"/>
      <c r="B233" s="74"/>
      <c r="C233" s="74"/>
      <c r="D233" s="74"/>
      <c r="E233" s="74"/>
      <c r="F233" s="74"/>
      <c r="G233" s="76" t="s">
        <v>1498</v>
      </c>
      <c r="H233" s="75"/>
      <c r="I233" s="75"/>
      <c r="J233" s="75"/>
      <c r="K233" s="75"/>
      <c r="L233" s="75"/>
    </row>
    <row r="234" s="64" customFormat="1" ht="20.1" customHeight="1" spans="1:12">
      <c r="A234" s="74"/>
      <c r="B234" s="74"/>
      <c r="C234" s="74"/>
      <c r="D234" s="74"/>
      <c r="E234" s="74"/>
      <c r="F234" s="74"/>
      <c r="G234" s="76" t="s">
        <v>1499</v>
      </c>
      <c r="H234" s="75"/>
      <c r="I234" s="75"/>
      <c r="J234" s="75"/>
      <c r="K234" s="75"/>
      <c r="L234" s="75"/>
    </row>
    <row r="235" s="64" customFormat="1" ht="20.1" customHeight="1" spans="1:12">
      <c r="A235" s="74"/>
      <c r="B235" s="74"/>
      <c r="C235" s="74"/>
      <c r="D235" s="74"/>
      <c r="E235" s="74"/>
      <c r="F235" s="74"/>
      <c r="G235" s="76" t="s">
        <v>1500</v>
      </c>
      <c r="H235" s="75"/>
      <c r="I235" s="75">
        <v>31</v>
      </c>
      <c r="J235" s="75"/>
      <c r="K235" s="75"/>
      <c r="L235" s="75"/>
    </row>
    <row r="236" s="64" customFormat="1" ht="20.1" customHeight="1" spans="1:12">
      <c r="A236" s="74"/>
      <c r="B236" s="74"/>
      <c r="C236" s="74"/>
      <c r="D236" s="74"/>
      <c r="E236" s="74"/>
      <c r="F236" s="74"/>
      <c r="G236" s="76" t="s">
        <v>1501</v>
      </c>
      <c r="H236" s="75"/>
      <c r="I236" s="75"/>
      <c r="J236" s="75"/>
      <c r="K236" s="75"/>
      <c r="L236" s="75"/>
    </row>
    <row r="237" s="64" customFormat="1" ht="20.1" customHeight="1" spans="1:12">
      <c r="A237" s="74"/>
      <c r="B237" s="74"/>
      <c r="C237" s="74"/>
      <c r="D237" s="74"/>
      <c r="E237" s="74"/>
      <c r="F237" s="74"/>
      <c r="G237" s="76" t="s">
        <v>1502</v>
      </c>
      <c r="H237" s="75"/>
      <c r="I237" s="75"/>
      <c r="J237" s="75"/>
      <c r="K237" s="75"/>
      <c r="L237" s="75"/>
    </row>
    <row r="238" s="64" customFormat="1" ht="20.1" customHeight="1" spans="1:12">
      <c r="A238" s="74"/>
      <c r="B238" s="74"/>
      <c r="C238" s="74"/>
      <c r="D238" s="74"/>
      <c r="E238" s="74"/>
      <c r="F238" s="74"/>
      <c r="G238" s="76" t="s">
        <v>1503</v>
      </c>
      <c r="H238" s="75">
        <f>SUM(H239:H244)</f>
        <v>0</v>
      </c>
      <c r="I238" s="75">
        <f>SUM(I239:I244)</f>
        <v>0</v>
      </c>
      <c r="J238" s="75">
        <f>SUM(J239:J244)</f>
        <v>0</v>
      </c>
      <c r="K238" s="75"/>
      <c r="L238" s="75"/>
    </row>
    <row r="239" s="64" customFormat="1" ht="20.1" customHeight="1" spans="1:12">
      <c r="A239" s="74"/>
      <c r="B239" s="74"/>
      <c r="C239" s="74"/>
      <c r="D239" s="74"/>
      <c r="E239" s="74"/>
      <c r="F239" s="74"/>
      <c r="G239" s="76" t="s">
        <v>822</v>
      </c>
      <c r="H239" s="75"/>
      <c r="I239" s="75"/>
      <c r="J239" s="75"/>
      <c r="K239" s="75"/>
      <c r="L239" s="75"/>
    </row>
    <row r="240" s="64" customFormat="1" ht="20.1" customHeight="1" spans="1:12">
      <c r="A240" s="74"/>
      <c r="B240" s="74"/>
      <c r="C240" s="74"/>
      <c r="D240" s="74"/>
      <c r="E240" s="74"/>
      <c r="F240" s="74"/>
      <c r="G240" s="76" t="s">
        <v>867</v>
      </c>
      <c r="H240" s="75"/>
      <c r="I240" s="75"/>
      <c r="J240" s="75"/>
      <c r="K240" s="75"/>
      <c r="L240" s="75"/>
    </row>
    <row r="241" s="64" customFormat="1" ht="20.1" customHeight="1" spans="1:12">
      <c r="A241" s="74"/>
      <c r="B241" s="74"/>
      <c r="C241" s="74"/>
      <c r="D241" s="74"/>
      <c r="E241" s="74"/>
      <c r="F241" s="74"/>
      <c r="G241" s="76" t="s">
        <v>1504</v>
      </c>
      <c r="H241" s="75"/>
      <c r="I241" s="75"/>
      <c r="J241" s="75"/>
      <c r="K241" s="75"/>
      <c r="L241" s="75"/>
    </row>
    <row r="242" s="64" customFormat="1" ht="20.1" customHeight="1" spans="1:12">
      <c r="A242" s="74"/>
      <c r="B242" s="74"/>
      <c r="C242" s="74"/>
      <c r="D242" s="74"/>
      <c r="E242" s="74"/>
      <c r="F242" s="74"/>
      <c r="G242" s="76" t="s">
        <v>1505</v>
      </c>
      <c r="H242" s="75"/>
      <c r="I242" s="75"/>
      <c r="J242" s="75"/>
      <c r="K242" s="75"/>
      <c r="L242" s="75"/>
    </row>
    <row r="243" s="64" customFormat="1" ht="20.1" customHeight="1" spans="1:12">
      <c r="A243" s="74"/>
      <c r="B243" s="74"/>
      <c r="C243" s="74"/>
      <c r="D243" s="74"/>
      <c r="E243" s="74"/>
      <c r="F243" s="74"/>
      <c r="G243" s="76" t="s">
        <v>1506</v>
      </c>
      <c r="H243" s="75"/>
      <c r="I243" s="75"/>
      <c r="J243" s="75"/>
      <c r="K243" s="75"/>
      <c r="L243" s="75"/>
    </row>
    <row r="244" s="64" customFormat="1" ht="20.1" customHeight="1" spans="1:12">
      <c r="A244" s="74"/>
      <c r="B244" s="74"/>
      <c r="C244" s="74"/>
      <c r="D244" s="74"/>
      <c r="E244" s="74"/>
      <c r="F244" s="74"/>
      <c r="G244" s="76" t="s">
        <v>1507</v>
      </c>
      <c r="H244" s="75"/>
      <c r="I244" s="75"/>
      <c r="J244" s="75"/>
      <c r="K244" s="75"/>
      <c r="L244" s="75"/>
    </row>
    <row r="245" s="64" customFormat="1" ht="20.1" customHeight="1" spans="1:12">
      <c r="A245" s="74"/>
      <c r="B245" s="74"/>
      <c r="C245" s="74"/>
      <c r="D245" s="74"/>
      <c r="E245" s="83"/>
      <c r="F245" s="83"/>
      <c r="G245" s="75"/>
      <c r="H245" s="75"/>
      <c r="I245" s="75"/>
      <c r="J245" s="75"/>
      <c r="K245" s="77"/>
      <c r="L245" s="77"/>
    </row>
    <row r="246" s="64" customFormat="1" ht="20.1" customHeight="1" spans="1:12">
      <c r="A246" s="74"/>
      <c r="B246" s="74"/>
      <c r="C246" s="74"/>
      <c r="D246" s="74"/>
      <c r="E246" s="83"/>
      <c r="F246" s="83"/>
      <c r="G246" s="76"/>
      <c r="H246" s="75"/>
      <c r="I246" s="75"/>
      <c r="J246" s="75"/>
      <c r="K246" s="77"/>
      <c r="L246" s="77"/>
    </row>
    <row r="247" s="64" customFormat="1" ht="20.1" customHeight="1" spans="1:12">
      <c r="A247" s="74"/>
      <c r="B247" s="74"/>
      <c r="C247" s="74"/>
      <c r="D247" s="74"/>
      <c r="E247" s="83"/>
      <c r="F247" s="83"/>
      <c r="G247" s="76"/>
      <c r="H247" s="75"/>
      <c r="I247" s="75"/>
      <c r="J247" s="75"/>
      <c r="K247" s="77"/>
      <c r="L247" s="77"/>
    </row>
    <row r="248" s="64" customFormat="1" ht="20.1" customHeight="1" spans="1:12">
      <c r="A248" s="74"/>
      <c r="B248" s="74"/>
      <c r="C248" s="74"/>
      <c r="D248" s="74"/>
      <c r="E248" s="83"/>
      <c r="F248" s="83"/>
      <c r="G248" s="76"/>
      <c r="H248" s="75"/>
      <c r="I248" s="75"/>
      <c r="J248" s="75"/>
      <c r="K248" s="77"/>
      <c r="L248" s="77"/>
    </row>
    <row r="249" s="64" customFormat="1" ht="20.1" customHeight="1" spans="1:12">
      <c r="A249" s="74"/>
      <c r="B249" s="74"/>
      <c r="C249" s="74"/>
      <c r="D249" s="74"/>
      <c r="E249" s="83"/>
      <c r="F249" s="83"/>
      <c r="G249" s="79"/>
      <c r="H249" s="75"/>
      <c r="I249" s="75"/>
      <c r="J249" s="75"/>
      <c r="K249" s="77"/>
      <c r="L249" s="77"/>
    </row>
    <row r="250" s="64" customFormat="1" ht="20.1" customHeight="1" spans="1:12">
      <c r="A250" s="74"/>
      <c r="B250" s="74"/>
      <c r="C250" s="74"/>
      <c r="D250" s="74"/>
      <c r="E250" s="83"/>
      <c r="F250" s="83"/>
      <c r="G250" s="79"/>
      <c r="H250" s="75"/>
      <c r="I250" s="75"/>
      <c r="J250" s="75"/>
      <c r="K250" s="77"/>
      <c r="L250" s="77"/>
    </row>
    <row r="251" s="64" customFormat="1" ht="20.1" customHeight="1" spans="1:12">
      <c r="A251" s="84" t="s">
        <v>62</v>
      </c>
      <c r="B251" s="84">
        <f>B7+B8+B9+B10+B11+B12+B18+B19+B22+B23+B24+B25+B26+B27+B33+B34</f>
        <v>555600</v>
      </c>
      <c r="C251" s="84">
        <f>C7+C8+C9+C10+C11+C12+C18+C19+C22+C23+C24+C25+C26+C27+C33+C34</f>
        <v>348054</v>
      </c>
      <c r="D251" s="84">
        <f>D7+D8+D9+D10+D11+D12+D18+D19+D22+D23+D24+D25+D26+D27+D33+D34</f>
        <v>472500</v>
      </c>
      <c r="E251" s="85">
        <f>D251/B251</f>
        <v>0.850431965442765</v>
      </c>
      <c r="F251" s="85">
        <f>D251/C251</f>
        <v>1.35754796669482</v>
      </c>
      <c r="G251" s="84" t="s">
        <v>1020</v>
      </c>
      <c r="H251" s="75">
        <f>H7+H23+H35+H46+H104+H120+H163+H167+H192+H208+H224</f>
        <v>470438</v>
      </c>
      <c r="I251" s="75">
        <f>I7+I23+I35+I46+I104+I120+I163+I167+I192+I208+I224</f>
        <v>387080</v>
      </c>
      <c r="J251" s="75">
        <f>J7+J23+J35+J46+J104+J120+J163+J167+J192+J208+J224</f>
        <v>373320</v>
      </c>
      <c r="K251" s="77">
        <f>J251/H251</f>
        <v>0.793558343501163</v>
      </c>
      <c r="L251" s="77">
        <f>J251/I251</f>
        <v>0.964451792911026</v>
      </c>
    </row>
    <row r="252" s="64" customFormat="1" ht="20.1" customHeight="1" spans="1:12">
      <c r="A252" s="80" t="s">
        <v>1027</v>
      </c>
      <c r="B252" s="80">
        <f>B253+B254+B255+B256+B258+B259</f>
        <v>55820</v>
      </c>
      <c r="C252" s="80">
        <f>C253+C254+C255+C256+C258+C259</f>
        <v>236959</v>
      </c>
      <c r="D252" s="80">
        <f>D253+D254+D255+D256+D258+D259</f>
        <v>41797</v>
      </c>
      <c r="E252" s="85">
        <f>D252/B252</f>
        <v>0.748781798638481</v>
      </c>
      <c r="F252" s="85">
        <f>D252/C252</f>
        <v>0.176389164370207</v>
      </c>
      <c r="G252" s="80" t="s">
        <v>1028</v>
      </c>
      <c r="H252" s="75">
        <f>H253+H254+H255+H256+H257+H258</f>
        <v>140982</v>
      </c>
      <c r="I252" s="75">
        <f>I253+I254+I255+I256+I257+I258</f>
        <v>197933</v>
      </c>
      <c r="J252" s="75">
        <f>J253+J254+J255+J256+J257+J258</f>
        <v>140977</v>
      </c>
      <c r="K252" s="77">
        <f>J252/H252</f>
        <v>0.999964534479579</v>
      </c>
      <c r="L252" s="77">
        <f>J252/I252</f>
        <v>0.712246063061743</v>
      </c>
    </row>
    <row r="253" s="64" customFormat="1" ht="20.1" customHeight="1" spans="1:12">
      <c r="A253" s="75" t="s">
        <v>1508</v>
      </c>
      <c r="B253" s="75">
        <v>5000</v>
      </c>
      <c r="C253" s="75">
        <v>4639</v>
      </c>
      <c r="D253" s="75">
        <v>5000</v>
      </c>
      <c r="E253" s="86">
        <f>D253/B253</f>
        <v>1</v>
      </c>
      <c r="F253" s="86">
        <f>D253/C253</f>
        <v>1.07781849536538</v>
      </c>
      <c r="G253" s="75" t="s">
        <v>1509</v>
      </c>
      <c r="H253" s="75"/>
      <c r="I253" s="75"/>
      <c r="J253" s="75"/>
      <c r="K253" s="77"/>
      <c r="L253" s="77"/>
    </row>
    <row r="254" s="64" customFormat="1" ht="20.1" customHeight="1" spans="1:12">
      <c r="A254" s="75" t="s">
        <v>1510</v>
      </c>
      <c r="B254" s="75"/>
      <c r="C254" s="75"/>
      <c r="D254" s="75"/>
      <c r="E254" s="86"/>
      <c r="F254" s="86"/>
      <c r="G254" s="75" t="s">
        <v>1511</v>
      </c>
      <c r="H254" s="75"/>
      <c r="I254" s="75">
        <v>154</v>
      </c>
      <c r="J254" s="75"/>
      <c r="K254" s="77"/>
      <c r="L254" s="77">
        <f>J254/I254</f>
        <v>0</v>
      </c>
    </row>
    <row r="255" s="64" customFormat="1" ht="20.1" customHeight="1" spans="1:12">
      <c r="A255" s="75" t="s">
        <v>1102</v>
      </c>
      <c r="B255" s="75">
        <v>50820</v>
      </c>
      <c r="C255" s="75">
        <v>50820</v>
      </c>
      <c r="D255" s="75">
        <v>36797</v>
      </c>
      <c r="E255" s="86">
        <f>D255/B255</f>
        <v>0.724065328610783</v>
      </c>
      <c r="F255" s="86">
        <f>D255/C255</f>
        <v>0.724065328610783</v>
      </c>
      <c r="G255" s="75" t="s">
        <v>1107</v>
      </c>
      <c r="H255" s="75">
        <v>140982</v>
      </c>
      <c r="I255" s="75">
        <v>160982</v>
      </c>
      <c r="J255" s="75">
        <v>127077</v>
      </c>
      <c r="K255" s="77">
        <f>J255/H255</f>
        <v>0.901370387709069</v>
      </c>
      <c r="L255" s="77">
        <f>J255/I255</f>
        <v>0.789386391025084</v>
      </c>
    </row>
    <row r="256" s="64" customFormat="1" ht="20.1" customHeight="1" spans="1:12">
      <c r="A256" s="75" t="s">
        <v>1103</v>
      </c>
      <c r="B256" s="75"/>
      <c r="C256" s="75"/>
      <c r="D256" s="75"/>
      <c r="E256" s="77"/>
      <c r="F256" s="77"/>
      <c r="G256" s="75" t="s">
        <v>1512</v>
      </c>
      <c r="H256" s="75"/>
      <c r="I256" s="75">
        <v>36797</v>
      </c>
      <c r="J256" s="75"/>
      <c r="K256" s="77"/>
      <c r="L256" s="77">
        <f>J256/I256</f>
        <v>0</v>
      </c>
    </row>
    <row r="257" s="64" customFormat="1" ht="20.1" customHeight="1" spans="1:12">
      <c r="A257" s="75" t="s">
        <v>1513</v>
      </c>
      <c r="B257" s="75"/>
      <c r="C257" s="75"/>
      <c r="D257" s="75"/>
      <c r="E257" s="77"/>
      <c r="F257" s="77"/>
      <c r="G257" s="87" t="s">
        <v>1514</v>
      </c>
      <c r="H257" s="75"/>
      <c r="I257" s="75"/>
      <c r="J257" s="75">
        <v>13900</v>
      </c>
      <c r="K257" s="77"/>
      <c r="L257" s="77"/>
    </row>
    <row r="258" s="64" customFormat="1" ht="20.1" customHeight="1" spans="1:12">
      <c r="A258" s="87" t="s">
        <v>1515</v>
      </c>
      <c r="B258" s="75"/>
      <c r="C258" s="75"/>
      <c r="D258" s="75"/>
      <c r="E258" s="77"/>
      <c r="F258" s="77"/>
      <c r="G258" s="87" t="s">
        <v>1516</v>
      </c>
      <c r="H258" s="75"/>
      <c r="I258" s="75"/>
      <c r="J258" s="75"/>
      <c r="K258" s="77"/>
      <c r="L258" s="77"/>
    </row>
    <row r="259" s="64" customFormat="1" ht="20.1" customHeight="1" spans="1:12">
      <c r="A259" s="87" t="s">
        <v>1517</v>
      </c>
      <c r="B259" s="75"/>
      <c r="C259" s="75">
        <v>181500</v>
      </c>
      <c r="D259" s="75"/>
      <c r="E259" s="77"/>
      <c r="F259" s="77"/>
      <c r="G259" s="87"/>
      <c r="H259" s="75"/>
      <c r="I259" s="75"/>
      <c r="J259" s="75"/>
      <c r="K259" s="77"/>
      <c r="L259" s="77"/>
    </row>
    <row r="260" s="64" customFormat="1" ht="20.1" customHeight="1" spans="1:12">
      <c r="A260" s="87"/>
      <c r="B260" s="87"/>
      <c r="C260" s="87"/>
      <c r="D260" s="87"/>
      <c r="E260" s="88"/>
      <c r="F260" s="88"/>
      <c r="G260" s="87"/>
      <c r="H260" s="75"/>
      <c r="I260" s="75"/>
      <c r="J260" s="75"/>
      <c r="K260" s="77"/>
      <c r="L260" s="77"/>
    </row>
    <row r="261" s="64" customFormat="1" ht="20.1" customHeight="1" spans="1:12">
      <c r="A261" s="87"/>
      <c r="B261" s="87"/>
      <c r="C261" s="87"/>
      <c r="D261" s="87"/>
      <c r="E261" s="88"/>
      <c r="F261" s="88"/>
      <c r="G261" s="87"/>
      <c r="H261" s="75"/>
      <c r="I261" s="75"/>
      <c r="J261" s="75"/>
      <c r="K261" s="77"/>
      <c r="L261" s="77"/>
    </row>
    <row r="262" s="64" customFormat="1" ht="15.75" customHeight="1" spans="1:12">
      <c r="A262" s="87"/>
      <c r="B262" s="87"/>
      <c r="C262" s="87"/>
      <c r="D262" s="87"/>
      <c r="E262" s="88"/>
      <c r="F262" s="88"/>
      <c r="G262" s="87"/>
      <c r="H262" s="75"/>
      <c r="I262" s="75"/>
      <c r="J262" s="75"/>
      <c r="K262" s="77"/>
      <c r="L262" s="77"/>
    </row>
    <row r="263" s="64" customFormat="1" ht="20.1" customHeight="1" spans="1:12">
      <c r="A263" s="87"/>
      <c r="B263" s="87"/>
      <c r="C263" s="87"/>
      <c r="D263" s="87"/>
      <c r="E263" s="88"/>
      <c r="F263" s="88"/>
      <c r="G263" s="87"/>
      <c r="H263" s="75"/>
      <c r="I263" s="75"/>
      <c r="J263" s="75"/>
      <c r="K263" s="77"/>
      <c r="L263" s="77"/>
    </row>
    <row r="264" s="67" customFormat="1" ht="20.1" customHeight="1" spans="1:12">
      <c r="A264" s="84" t="s">
        <v>1124</v>
      </c>
      <c r="B264" s="84">
        <f>B251+B252</f>
        <v>611420</v>
      </c>
      <c r="C264" s="84">
        <f t="shared" ref="C264:J264" si="2">C251+C252</f>
        <v>585013</v>
      </c>
      <c r="D264" s="84">
        <f t="shared" si="2"/>
        <v>514297</v>
      </c>
      <c r="E264" s="85">
        <f>D264/B264</f>
        <v>0.841151745117922</v>
      </c>
      <c r="F264" s="85">
        <f>D264/C264</f>
        <v>0.879120634926062</v>
      </c>
      <c r="G264" s="84" t="s">
        <v>1125</v>
      </c>
      <c r="H264" s="80">
        <f t="shared" si="2"/>
        <v>611420</v>
      </c>
      <c r="I264" s="80">
        <f t="shared" si="2"/>
        <v>585013</v>
      </c>
      <c r="J264" s="80">
        <f t="shared" si="2"/>
        <v>514297</v>
      </c>
      <c r="K264" s="89">
        <f>J264/H264</f>
        <v>0.841151745117922</v>
      </c>
      <c r="L264" s="89">
        <f>J264/I264</f>
        <v>0.879120634926062</v>
      </c>
    </row>
    <row r="265" s="64" customFormat="1" ht="20.1" customHeight="1"/>
    <row r="266" s="64" customFormat="1" ht="20.1" customHeight="1"/>
    <row r="267" s="64" customFormat="1" ht="20.1" customHeight="1"/>
    <row r="268" s="64" customFormat="1" ht="20.1" customHeight="1"/>
    <row r="269" s="64" customFormat="1" ht="20.1" customHeight="1"/>
    <row r="270" s="64" customFormat="1" ht="20.1" customHeight="1"/>
    <row r="271" s="64" customFormat="1" ht="20.1" customHeight="1"/>
    <row r="272" s="64" customFormat="1" ht="20.1" customHeight="1"/>
    <row r="273" s="64" customFormat="1" ht="20.1" customHeight="1"/>
    <row r="274" s="64" customFormat="1" ht="20.1" customHeight="1"/>
    <row r="275" s="64" customFormat="1" ht="20.1" customHeight="1"/>
    <row r="276" s="64" customFormat="1" ht="20.1" customHeight="1"/>
    <row r="277" s="64" customFormat="1" ht="20.1" customHeight="1"/>
    <row r="278" s="64" customFormat="1" ht="20.1" customHeight="1"/>
    <row r="279" s="64" customFormat="1" ht="20.1" customHeight="1"/>
    <row r="280" s="64" customFormat="1" ht="20.1" customHeight="1"/>
    <row r="281" s="64" customFormat="1" ht="20.1" customHeight="1"/>
    <row r="282" s="64" customFormat="1" ht="20.1" customHeight="1"/>
    <row r="283" s="64" customFormat="1" ht="20.1" customHeight="1"/>
    <row r="284" s="64" customFormat="1" ht="20.1" customHeight="1"/>
    <row r="285" s="64" customFormat="1" ht="20.1" customHeight="1"/>
    <row r="286" s="64" customFormat="1" ht="20.1" customHeight="1"/>
    <row r="287" s="64" customFormat="1" ht="20.1" customHeight="1"/>
    <row r="288" s="64" customFormat="1" ht="20.1" customHeight="1"/>
    <row r="289" s="64" customFormat="1" ht="20.1" customHeight="1"/>
    <row r="290" s="64" customFormat="1" ht="20.1" customHeight="1"/>
    <row r="291" s="64" customFormat="1" ht="20.1" customHeight="1"/>
    <row r="292" s="64" customFormat="1" ht="20.1" customHeight="1"/>
    <row r="293" s="64" customFormat="1" ht="20.1" customHeight="1"/>
    <row r="294" s="64" customFormat="1" ht="20.1" customHeight="1"/>
    <row r="295" s="64" customFormat="1" ht="20.1" customHeight="1"/>
    <row r="296" s="64" customFormat="1" ht="20.1" customHeight="1"/>
    <row r="297" s="64" customFormat="1" ht="20.1" customHeight="1"/>
    <row r="298" s="64" customFormat="1" ht="20.1" customHeight="1"/>
    <row r="299" s="64" customFormat="1" ht="20.1" customHeight="1"/>
    <row r="300" s="64" customFormat="1" ht="20.1" customHeight="1"/>
    <row r="301" s="64" customFormat="1" ht="20.1" customHeight="1"/>
    <row r="302" s="64" customFormat="1" ht="20.1" customHeight="1"/>
    <row r="303" s="64" customFormat="1" ht="20.1" customHeight="1"/>
    <row r="304" s="64" customFormat="1" ht="20.1" customHeight="1"/>
    <row r="305" s="64" customFormat="1" ht="20.1" customHeight="1"/>
    <row r="306" s="64" customFormat="1" ht="20.1" customHeight="1"/>
    <row r="307" s="64" customFormat="1" ht="20.1" customHeight="1"/>
    <row r="308" s="64" customFormat="1" ht="20.1" customHeight="1"/>
    <row r="309" s="64" customFormat="1" ht="20.1" customHeight="1"/>
    <row r="310" s="64" customFormat="1" ht="20.1" customHeight="1"/>
    <row r="311" s="64" customFormat="1" ht="20.1" customHeight="1"/>
    <row r="312" s="64" customFormat="1" ht="20.1" customHeight="1"/>
    <row r="313" s="64" customFormat="1" ht="20.1" customHeight="1"/>
    <row r="314" s="64" customFormat="1" ht="20.1" customHeight="1"/>
    <row r="315" s="64" customFormat="1" ht="20.1" customHeight="1"/>
    <row r="316" s="64" customFormat="1" ht="20.1" customHeight="1"/>
    <row r="317" s="64" customFormat="1" ht="20.1" customHeight="1"/>
  </sheetData>
  <autoFilter ref="A6:L264">
    <extLst/>
  </autoFilter>
  <mergeCells count="11">
    <mergeCell ref="A2:L2"/>
    <mergeCell ref="A4:F4"/>
    <mergeCell ref="G4:L4"/>
    <mergeCell ref="D5:F5"/>
    <mergeCell ref="J5:L5"/>
    <mergeCell ref="A5:A6"/>
    <mergeCell ref="B5:B6"/>
    <mergeCell ref="C5:C6"/>
    <mergeCell ref="G5:G6"/>
    <mergeCell ref="H5:H6"/>
    <mergeCell ref="I5:I6"/>
  </mergeCells>
  <printOptions horizontalCentered="1"/>
  <pageMargins left="0.468055555555556" right="0.468055555555556" top="0.590277777777778" bottom="0.468055555555556" header="0.310416666666667" footer="0.310416666666667"/>
  <pageSetup paperSize="9" scale="73"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E17" sqref="E17"/>
    </sheetView>
  </sheetViews>
  <sheetFormatPr defaultColWidth="9" defaultRowHeight="14.4" outlineLevelCol="7"/>
  <cols>
    <col min="1" max="1" width="45.75" style="51" customWidth="1"/>
    <col min="2" max="6" width="13.5" style="53" customWidth="1"/>
    <col min="7" max="7" width="21.875" style="54" customWidth="1"/>
    <col min="8" max="16384" width="9" style="51"/>
  </cols>
  <sheetData>
    <row r="1" s="51" customFormat="1" ht="15.6" spans="1:7">
      <c r="A1" s="55" t="s">
        <v>1518</v>
      </c>
      <c r="B1" s="53"/>
      <c r="C1" s="53"/>
      <c r="D1" s="53"/>
      <c r="E1" s="53"/>
      <c r="F1" s="53"/>
      <c r="G1" s="54"/>
    </row>
    <row r="2" s="52" customFormat="1" ht="22.2" spans="1:7">
      <c r="A2" s="25" t="s">
        <v>1519</v>
      </c>
      <c r="B2" s="34"/>
      <c r="C2" s="34"/>
      <c r="D2" s="34"/>
      <c r="E2" s="34"/>
      <c r="F2" s="34"/>
      <c r="G2" s="56"/>
    </row>
    <row r="3" s="51" customFormat="1" spans="1:7">
      <c r="A3" s="54" t="s">
        <v>0</v>
      </c>
      <c r="B3" s="57"/>
      <c r="C3" s="57"/>
      <c r="D3" s="57"/>
      <c r="E3" s="57"/>
      <c r="F3" s="58" t="s">
        <v>26</v>
      </c>
      <c r="G3" s="54"/>
    </row>
    <row r="4" s="51" customFormat="1" ht="33" customHeight="1" spans="1:7">
      <c r="A4" s="59" t="s">
        <v>27</v>
      </c>
      <c r="B4" s="59" t="s">
        <v>28</v>
      </c>
      <c r="C4" s="59" t="s">
        <v>29</v>
      </c>
      <c r="D4" s="59" t="s">
        <v>30</v>
      </c>
      <c r="E4" s="59"/>
      <c r="F4" s="59"/>
      <c r="G4" s="54"/>
    </row>
    <row r="5" s="51" customFormat="1" ht="45.75" customHeight="1" spans="1:7">
      <c r="A5" s="59"/>
      <c r="B5" s="59"/>
      <c r="C5" s="59"/>
      <c r="D5" s="59" t="s">
        <v>33</v>
      </c>
      <c r="E5" s="60" t="s">
        <v>34</v>
      </c>
      <c r="F5" s="60" t="s">
        <v>35</v>
      </c>
      <c r="G5" s="54"/>
    </row>
    <row r="6" s="51" customFormat="1" ht="20.1" customHeight="1" spans="1:7">
      <c r="A6" s="44" t="s">
        <v>1276</v>
      </c>
      <c r="B6" s="61"/>
      <c r="C6" s="61"/>
      <c r="D6" s="61"/>
      <c r="E6" s="61"/>
      <c r="F6" s="61"/>
      <c r="G6" s="54"/>
    </row>
    <row r="7" s="51" customFormat="1" ht="20.1" customHeight="1" spans="1:7">
      <c r="A7" s="44" t="s">
        <v>1278</v>
      </c>
      <c r="B7" s="61"/>
      <c r="C7" s="61"/>
      <c r="D7" s="61"/>
      <c r="E7" s="61"/>
      <c r="F7" s="61"/>
      <c r="G7" s="54"/>
    </row>
    <row r="8" s="51" customFormat="1" ht="20.1" customHeight="1" spans="1:7">
      <c r="A8" s="44" t="s">
        <v>1280</v>
      </c>
      <c r="B8" s="61"/>
      <c r="C8" s="61"/>
      <c r="D8" s="61"/>
      <c r="E8" s="61"/>
      <c r="F8" s="61"/>
      <c r="G8" s="54"/>
    </row>
    <row r="9" s="51" customFormat="1" ht="20.1" customHeight="1" spans="1:7">
      <c r="A9" s="44" t="s">
        <v>1282</v>
      </c>
      <c r="B9" s="61"/>
      <c r="C9" s="61"/>
      <c r="D9" s="61"/>
      <c r="E9" s="61"/>
      <c r="F9" s="61"/>
      <c r="G9" s="54"/>
    </row>
    <row r="10" s="51" customFormat="1" ht="20.1" customHeight="1" spans="1:7">
      <c r="A10" s="44" t="s">
        <v>1284</v>
      </c>
      <c r="B10" s="61"/>
      <c r="C10" s="61"/>
      <c r="D10" s="61"/>
      <c r="E10" s="61"/>
      <c r="F10" s="61"/>
      <c r="G10" s="54"/>
    </row>
    <row r="11" s="51" customFormat="1" ht="20.1" customHeight="1" spans="1:7">
      <c r="A11" s="44" t="s">
        <v>1286</v>
      </c>
      <c r="B11" s="61"/>
      <c r="C11" s="61"/>
      <c r="D11" s="61"/>
      <c r="E11" s="61"/>
      <c r="F11" s="61"/>
      <c r="G11" s="54"/>
    </row>
    <row r="12" s="51" customFormat="1" ht="20.1" customHeight="1" spans="1:7">
      <c r="A12" s="44" t="s">
        <v>1298</v>
      </c>
      <c r="B12" s="61"/>
      <c r="C12" s="61"/>
      <c r="D12" s="61"/>
      <c r="E12" s="61"/>
      <c r="F12" s="61"/>
      <c r="G12" s="54"/>
    </row>
    <row r="13" s="51" customFormat="1" ht="20.1" customHeight="1" spans="1:7">
      <c r="A13" s="44" t="s">
        <v>1300</v>
      </c>
      <c r="B13" s="61"/>
      <c r="C13" s="61"/>
      <c r="D13" s="61"/>
      <c r="E13" s="61"/>
      <c r="F13" s="61"/>
      <c r="G13" s="54"/>
    </row>
    <row r="14" s="51" customFormat="1" ht="20.1" customHeight="1" spans="1:7">
      <c r="A14" s="44" t="s">
        <v>1306</v>
      </c>
      <c r="B14" s="61"/>
      <c r="C14" s="61"/>
      <c r="D14" s="61"/>
      <c r="E14" s="61"/>
      <c r="F14" s="61"/>
      <c r="G14" s="54"/>
    </row>
    <row r="15" s="51" customFormat="1" ht="20.1" customHeight="1" spans="1:7">
      <c r="A15" s="44" t="s">
        <v>1308</v>
      </c>
      <c r="B15" s="61"/>
      <c r="C15" s="61"/>
      <c r="D15" s="61"/>
      <c r="E15" s="61"/>
      <c r="F15" s="61"/>
      <c r="G15" s="54"/>
    </row>
    <row r="16" s="51" customFormat="1" ht="20.1" customHeight="1" spans="1:8">
      <c r="A16" s="44" t="s">
        <v>1310</v>
      </c>
      <c r="B16" s="61"/>
      <c r="C16" s="61"/>
      <c r="D16" s="61"/>
      <c r="E16" s="61"/>
      <c r="F16" s="61"/>
      <c r="G16" s="54"/>
      <c r="H16" s="54"/>
    </row>
    <row r="17" s="51" customFormat="1" ht="20.1" customHeight="1" spans="1:7">
      <c r="A17" s="44" t="s">
        <v>1312</v>
      </c>
      <c r="B17" s="61"/>
      <c r="C17" s="61"/>
      <c r="D17" s="61"/>
      <c r="E17" s="61"/>
      <c r="F17" s="61"/>
      <c r="G17" s="54"/>
    </row>
    <row r="18" s="51" customFormat="1" ht="20.1" customHeight="1" spans="1:7">
      <c r="A18" s="44" t="s">
        <v>1314</v>
      </c>
      <c r="B18" s="61"/>
      <c r="C18" s="61"/>
      <c r="D18" s="61"/>
      <c r="E18" s="61"/>
      <c r="F18" s="61"/>
      <c r="G18" s="54"/>
    </row>
    <row r="19" s="51" customFormat="1" ht="20.1" customHeight="1" spans="1:7">
      <c r="A19" s="44" t="s">
        <v>1316</v>
      </c>
      <c r="B19" s="61"/>
      <c r="C19" s="61"/>
      <c r="D19" s="61"/>
      <c r="E19" s="61"/>
      <c r="F19" s="61"/>
      <c r="G19" s="54"/>
    </row>
    <row r="20" s="51" customFormat="1" ht="20.1" customHeight="1" spans="1:7">
      <c r="A20" s="44" t="s">
        <v>1326</v>
      </c>
      <c r="B20" s="61"/>
      <c r="C20" s="61"/>
      <c r="D20" s="61"/>
      <c r="E20" s="61"/>
      <c r="F20" s="61"/>
      <c r="G20" s="54"/>
    </row>
    <row r="21" s="51" customFormat="1" ht="20.1" customHeight="1" spans="1:7">
      <c r="A21" s="49"/>
      <c r="B21" s="62"/>
      <c r="C21" s="62"/>
      <c r="D21" s="62"/>
      <c r="E21" s="62"/>
      <c r="F21" s="61"/>
      <c r="G21" s="54"/>
    </row>
    <row r="22" s="51" customFormat="1" ht="20.1" customHeight="1" spans="1:7">
      <c r="A22" s="49"/>
      <c r="B22" s="62"/>
      <c r="C22" s="62"/>
      <c r="D22" s="62"/>
      <c r="E22" s="62"/>
      <c r="F22" s="61"/>
      <c r="G22" s="54"/>
    </row>
    <row r="23" s="51" customFormat="1" ht="20.1" customHeight="1" spans="1:7">
      <c r="A23" s="50" t="s">
        <v>62</v>
      </c>
      <c r="B23" s="63">
        <f>SUM(B6:B20)</f>
        <v>0</v>
      </c>
      <c r="C23" s="63">
        <f>SUM(C6:C20)</f>
        <v>0</v>
      </c>
      <c r="D23" s="63">
        <f>SUM(D6:D20)</f>
        <v>0</v>
      </c>
      <c r="E23" s="63">
        <f>SUM(E6:E20)</f>
        <v>0</v>
      </c>
      <c r="F23" s="63">
        <f>SUM(F6:F20)</f>
        <v>0</v>
      </c>
      <c r="G23" s="54"/>
    </row>
    <row r="24" s="51" customFormat="1" ht="20.1" customHeight="1" spans="2:7">
      <c r="B24" s="53"/>
      <c r="C24" s="53"/>
      <c r="D24" s="53"/>
      <c r="E24" s="53"/>
      <c r="F24" s="53"/>
      <c r="G24" s="54"/>
    </row>
    <row r="25" s="51" customFormat="1" ht="20.1" customHeight="1" spans="2:7">
      <c r="B25" s="53"/>
      <c r="C25" s="53"/>
      <c r="D25" s="53"/>
      <c r="E25" s="53"/>
      <c r="F25" s="53"/>
      <c r="G25" s="54"/>
    </row>
    <row r="26" s="51" customFormat="1" ht="20.1" customHeight="1" spans="2:7">
      <c r="B26" s="53"/>
      <c r="C26" s="53"/>
      <c r="D26" s="53"/>
      <c r="E26" s="53"/>
      <c r="F26" s="53"/>
      <c r="G26" s="54"/>
    </row>
    <row r="27" s="51" customFormat="1" ht="20.1" customHeight="1" spans="2:7">
      <c r="B27" s="53"/>
      <c r="C27" s="53"/>
      <c r="D27" s="53"/>
      <c r="E27" s="53"/>
      <c r="F27" s="53"/>
      <c r="G27" s="54"/>
    </row>
  </sheetData>
  <mergeCells count="5">
    <mergeCell ref="A2:F2"/>
    <mergeCell ref="D4:F4"/>
    <mergeCell ref="A4:A5"/>
    <mergeCell ref="B4:B5"/>
    <mergeCell ref="C4:C5"/>
  </mergeCells>
  <printOptions horizontalCentered="1" verticalCentered="1"/>
  <pageMargins left="0.707638888888889" right="0.707638888888889" top="0.15625" bottom="0.354166666666667" header="0.313888888888889" footer="0.313888888888889"/>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showGridLines="0" showZeros="0" workbookViewId="0">
      <pane xSplit="1" ySplit="5" topLeftCell="B6" activePane="bottomRight" state="frozen"/>
      <selection/>
      <selection pane="topRight"/>
      <selection pane="bottomLeft"/>
      <selection pane="bottomRight" activeCell="C54" sqref="C54"/>
    </sheetView>
  </sheetViews>
  <sheetFormatPr defaultColWidth="9" defaultRowHeight="14.4" outlineLevelCol="7"/>
  <cols>
    <col min="1" max="1" width="63.375" style="29" customWidth="1"/>
    <col min="2" max="8" width="13.625" style="32" customWidth="1"/>
    <col min="9" max="16384" width="9" style="29"/>
  </cols>
  <sheetData>
    <row r="1" s="29" customFormat="1" ht="15.6" spans="1:8">
      <c r="A1" s="33" t="s">
        <v>1520</v>
      </c>
      <c r="B1" s="32"/>
      <c r="C1" s="32"/>
      <c r="D1" s="32"/>
      <c r="E1" s="32"/>
      <c r="F1" s="32"/>
      <c r="G1" s="32"/>
      <c r="H1" s="32"/>
    </row>
    <row r="2" s="30" customFormat="1" ht="22.2" spans="1:8">
      <c r="A2" s="25" t="s">
        <v>1521</v>
      </c>
      <c r="B2" s="34"/>
      <c r="C2" s="34"/>
      <c r="D2" s="34"/>
      <c r="E2" s="34"/>
      <c r="F2" s="34"/>
      <c r="G2" s="34"/>
      <c r="H2" s="34"/>
    </row>
    <row r="3" s="29" customFormat="1" ht="18" customHeight="1" spans="2:8">
      <c r="B3" s="32"/>
      <c r="C3" s="32"/>
      <c r="D3" s="32"/>
      <c r="E3" s="32"/>
      <c r="F3" s="32"/>
      <c r="G3" s="32"/>
      <c r="H3" s="35" t="s">
        <v>26</v>
      </c>
    </row>
    <row r="4" s="31" customFormat="1" ht="31.5" customHeight="1" spans="1:8">
      <c r="A4" s="36" t="s">
        <v>27</v>
      </c>
      <c r="B4" s="37" t="s">
        <v>1128</v>
      </c>
      <c r="C4" s="37" t="s">
        <v>1522</v>
      </c>
      <c r="D4" s="37" t="s">
        <v>1523</v>
      </c>
      <c r="E4" s="37" t="s">
        <v>1524</v>
      </c>
      <c r="F4" s="38" t="s">
        <v>1132</v>
      </c>
      <c r="G4" s="37" t="s">
        <v>1133</v>
      </c>
      <c r="H4" s="37" t="s">
        <v>1134</v>
      </c>
    </row>
    <row r="5" s="31" customFormat="1" ht="27.75" customHeight="1" spans="1:8">
      <c r="A5" s="39"/>
      <c r="B5" s="40"/>
      <c r="C5" s="40"/>
      <c r="D5" s="41"/>
      <c r="E5" s="42"/>
      <c r="F5" s="43"/>
      <c r="G5" s="40"/>
      <c r="H5" s="40"/>
    </row>
    <row r="6" s="29" customFormat="1" ht="18.4" customHeight="1" spans="1:8">
      <c r="A6" s="44" t="s">
        <v>1277</v>
      </c>
      <c r="B6" s="45">
        <f>SUM(B7:B9)</f>
        <v>13</v>
      </c>
      <c r="C6" s="45">
        <f t="shared" ref="C6:H6" si="0">SUM(C7:C9)</f>
        <v>0</v>
      </c>
      <c r="D6" s="45">
        <f t="shared" si="0"/>
        <v>13</v>
      </c>
      <c r="E6" s="45">
        <f t="shared" si="0"/>
        <v>0</v>
      </c>
      <c r="F6" s="45">
        <f t="shared" si="0"/>
        <v>0</v>
      </c>
      <c r="G6" s="45">
        <f t="shared" si="0"/>
        <v>0</v>
      </c>
      <c r="H6" s="45">
        <f t="shared" si="0"/>
        <v>0</v>
      </c>
    </row>
    <row r="7" s="29" customFormat="1" ht="18.4" customHeight="1" spans="1:8">
      <c r="A7" s="46" t="s">
        <v>1279</v>
      </c>
      <c r="B7" s="45">
        <f t="shared" ref="B7:B51" si="1">SUM(C7:H7)</f>
        <v>13</v>
      </c>
      <c r="C7" s="45"/>
      <c r="D7" s="45">
        <v>13</v>
      </c>
      <c r="E7" s="45"/>
      <c r="F7" s="45"/>
      <c r="G7" s="45"/>
      <c r="H7" s="45"/>
    </row>
    <row r="8" s="29" customFormat="1" ht="18.4" customHeight="1" spans="1:8">
      <c r="A8" s="46" t="s">
        <v>1291</v>
      </c>
      <c r="B8" s="45">
        <f t="shared" si="1"/>
        <v>0</v>
      </c>
      <c r="C8" s="45"/>
      <c r="D8" s="45"/>
      <c r="E8" s="45"/>
      <c r="F8" s="45"/>
      <c r="G8" s="45"/>
      <c r="H8" s="45"/>
    </row>
    <row r="9" s="29" customFormat="1" ht="18.4" customHeight="1" spans="1:8">
      <c r="A9" s="46" t="s">
        <v>1303</v>
      </c>
      <c r="B9" s="45">
        <f t="shared" si="1"/>
        <v>0</v>
      </c>
      <c r="C9" s="45"/>
      <c r="D9" s="45"/>
      <c r="E9" s="45"/>
      <c r="F9" s="45"/>
      <c r="G9" s="45"/>
      <c r="H9" s="45"/>
    </row>
    <row r="10" s="29" customFormat="1" ht="18.4" customHeight="1" spans="1:8">
      <c r="A10" s="44" t="s">
        <v>1309</v>
      </c>
      <c r="B10" s="45">
        <f>SUM(B11:B13)</f>
        <v>3217</v>
      </c>
      <c r="C10" s="45">
        <f t="shared" ref="C10:H10" si="2">SUM(C11:C13)</f>
        <v>0</v>
      </c>
      <c r="D10" s="45">
        <f t="shared" si="2"/>
        <v>3217</v>
      </c>
      <c r="E10" s="45">
        <f t="shared" si="2"/>
        <v>0</v>
      </c>
      <c r="F10" s="45">
        <f t="shared" si="2"/>
        <v>0</v>
      </c>
      <c r="G10" s="45">
        <f t="shared" si="2"/>
        <v>0</v>
      </c>
      <c r="H10" s="45">
        <f t="shared" si="2"/>
        <v>0</v>
      </c>
    </row>
    <row r="11" s="29" customFormat="1" ht="18.4" customHeight="1" spans="1:8">
      <c r="A11" s="46" t="s">
        <v>1311</v>
      </c>
      <c r="B11" s="45">
        <f t="shared" si="1"/>
        <v>3167</v>
      </c>
      <c r="C11" s="45"/>
      <c r="D11" s="45">
        <v>3167</v>
      </c>
      <c r="E11" s="45"/>
      <c r="F11" s="45"/>
      <c r="G11" s="45"/>
      <c r="H11" s="45"/>
    </row>
    <row r="12" s="29" customFormat="1" ht="18.4" customHeight="1" spans="1:8">
      <c r="A12" s="46" t="s">
        <v>1319</v>
      </c>
      <c r="B12" s="45">
        <f t="shared" si="1"/>
        <v>50</v>
      </c>
      <c r="C12" s="45"/>
      <c r="D12" s="45">
        <v>50</v>
      </c>
      <c r="E12" s="45"/>
      <c r="F12" s="45"/>
      <c r="G12" s="45"/>
      <c r="H12" s="45"/>
    </row>
    <row r="13" s="29" customFormat="1" ht="18.4" customHeight="1" spans="1:8">
      <c r="A13" s="46" t="s">
        <v>1325</v>
      </c>
      <c r="B13" s="45">
        <f t="shared" si="1"/>
        <v>0</v>
      </c>
      <c r="C13" s="45"/>
      <c r="D13" s="45"/>
      <c r="E13" s="45"/>
      <c r="F13" s="45"/>
      <c r="G13" s="45"/>
      <c r="H13" s="45"/>
    </row>
    <row r="14" s="29" customFormat="1" ht="18.4" customHeight="1" spans="1:8">
      <c r="A14" s="44" t="s">
        <v>1329</v>
      </c>
      <c r="B14" s="45">
        <f>SUM(B15:B16)</f>
        <v>0</v>
      </c>
      <c r="C14" s="45">
        <f t="shared" ref="C14:H14" si="3">SUM(C15:C16)</f>
        <v>0</v>
      </c>
      <c r="D14" s="45">
        <f t="shared" si="3"/>
        <v>0</v>
      </c>
      <c r="E14" s="45">
        <f t="shared" si="3"/>
        <v>0</v>
      </c>
      <c r="F14" s="45">
        <f t="shared" si="3"/>
        <v>0</v>
      </c>
      <c r="G14" s="45">
        <f t="shared" si="3"/>
        <v>0</v>
      </c>
      <c r="H14" s="45">
        <f t="shared" si="3"/>
        <v>0</v>
      </c>
    </row>
    <row r="15" s="29" customFormat="1" ht="18.4" customHeight="1" spans="1:8">
      <c r="A15" s="44" t="s">
        <v>1330</v>
      </c>
      <c r="B15" s="45">
        <f t="shared" si="1"/>
        <v>0</v>
      </c>
      <c r="C15" s="45"/>
      <c r="D15" s="45"/>
      <c r="E15" s="45"/>
      <c r="F15" s="45"/>
      <c r="G15" s="45"/>
      <c r="H15" s="45"/>
    </row>
    <row r="16" s="29" customFormat="1" ht="18.4" customHeight="1" spans="1:8">
      <c r="A16" s="44" t="s">
        <v>1335</v>
      </c>
      <c r="B16" s="45">
        <f t="shared" si="1"/>
        <v>0</v>
      </c>
      <c r="C16" s="45"/>
      <c r="D16" s="45"/>
      <c r="E16" s="45"/>
      <c r="F16" s="45"/>
      <c r="G16" s="45"/>
      <c r="H16" s="45"/>
    </row>
    <row r="17" s="29" customFormat="1" ht="18.4" customHeight="1" spans="1:8">
      <c r="A17" s="44" t="s">
        <v>1340</v>
      </c>
      <c r="B17" s="45">
        <f>SUM(B18:B27)</f>
        <v>350797</v>
      </c>
      <c r="C17" s="45">
        <f t="shared" ref="C17:H17" si="4">SUM(C18:C27)</f>
        <v>314000</v>
      </c>
      <c r="D17" s="45">
        <f t="shared" si="4"/>
        <v>0</v>
      </c>
      <c r="E17" s="45">
        <f t="shared" si="4"/>
        <v>36797</v>
      </c>
      <c r="F17" s="45">
        <f t="shared" si="4"/>
        <v>0</v>
      </c>
      <c r="G17" s="45">
        <f t="shared" si="4"/>
        <v>0</v>
      </c>
      <c r="H17" s="45">
        <f t="shared" si="4"/>
        <v>0</v>
      </c>
    </row>
    <row r="18" s="29" customFormat="1" ht="18.4" customHeight="1" spans="1:8">
      <c r="A18" s="44" t="s">
        <v>1341</v>
      </c>
      <c r="B18" s="45">
        <f t="shared" si="1"/>
        <v>348297</v>
      </c>
      <c r="C18" s="45">
        <v>311500</v>
      </c>
      <c r="D18" s="45"/>
      <c r="E18" s="45">
        <v>36797</v>
      </c>
      <c r="F18" s="45"/>
      <c r="G18" s="45"/>
      <c r="H18" s="45"/>
    </row>
    <row r="19" s="29" customFormat="1" ht="18.4" customHeight="1" spans="1:8">
      <c r="A19" s="44" t="s">
        <v>1356</v>
      </c>
      <c r="B19" s="45">
        <f t="shared" si="1"/>
        <v>0</v>
      </c>
      <c r="C19" s="45"/>
      <c r="D19" s="45"/>
      <c r="E19" s="45"/>
      <c r="F19" s="45"/>
      <c r="G19" s="45"/>
      <c r="H19" s="45"/>
    </row>
    <row r="20" s="29" customFormat="1" ht="18.4" customHeight="1" spans="1:8">
      <c r="A20" s="44" t="s">
        <v>1358</v>
      </c>
      <c r="B20" s="45">
        <f t="shared" si="1"/>
        <v>0</v>
      </c>
      <c r="C20" s="45"/>
      <c r="D20" s="45"/>
      <c r="E20" s="45"/>
      <c r="F20" s="45"/>
      <c r="G20" s="45"/>
      <c r="H20" s="45"/>
    </row>
    <row r="21" s="29" customFormat="1" ht="18.4" customHeight="1" spans="1:8">
      <c r="A21" s="44" t="s">
        <v>1359</v>
      </c>
      <c r="B21" s="45">
        <f t="shared" si="1"/>
        <v>1200</v>
      </c>
      <c r="C21" s="45">
        <v>1200</v>
      </c>
      <c r="D21" s="45"/>
      <c r="E21" s="45"/>
      <c r="F21" s="45"/>
      <c r="G21" s="45"/>
      <c r="H21" s="45"/>
    </row>
    <row r="22" s="29" customFormat="1" ht="18.4" customHeight="1" spans="1:8">
      <c r="A22" s="44" t="s">
        <v>1525</v>
      </c>
      <c r="B22" s="45">
        <f t="shared" si="1"/>
        <v>1300</v>
      </c>
      <c r="C22" s="45">
        <v>1300</v>
      </c>
      <c r="D22" s="45"/>
      <c r="E22" s="45"/>
      <c r="F22" s="45"/>
      <c r="G22" s="45"/>
      <c r="H22" s="45"/>
    </row>
    <row r="23" s="29" customFormat="1" ht="18.4" customHeight="1" spans="1:8">
      <c r="A23" s="44" t="s">
        <v>1369</v>
      </c>
      <c r="B23" s="45">
        <f t="shared" si="1"/>
        <v>0</v>
      </c>
      <c r="C23" s="45"/>
      <c r="D23" s="45"/>
      <c r="E23" s="45"/>
      <c r="F23" s="45"/>
      <c r="G23" s="45"/>
      <c r="H23" s="45"/>
    </row>
    <row r="24" s="29" customFormat="1" ht="18.4" customHeight="1" spans="1:8">
      <c r="A24" s="44" t="s">
        <v>1371</v>
      </c>
      <c r="B24" s="45">
        <f t="shared" si="1"/>
        <v>0</v>
      </c>
      <c r="C24" s="45"/>
      <c r="D24" s="45"/>
      <c r="E24" s="45"/>
      <c r="F24" s="45"/>
      <c r="G24" s="45"/>
      <c r="H24" s="45"/>
    </row>
    <row r="25" s="29" customFormat="1" ht="18.4" customHeight="1" spans="1:8">
      <c r="A25" s="44" t="s">
        <v>1373</v>
      </c>
      <c r="B25" s="45">
        <f t="shared" si="1"/>
        <v>0</v>
      </c>
      <c r="C25" s="45"/>
      <c r="D25" s="45"/>
      <c r="E25" s="45"/>
      <c r="F25" s="45"/>
      <c r="G25" s="45"/>
      <c r="H25" s="45"/>
    </row>
    <row r="26" s="29" customFormat="1" ht="18.4" customHeight="1" spans="1:8">
      <c r="A26" s="44" t="s">
        <v>1375</v>
      </c>
      <c r="B26" s="45">
        <f t="shared" si="1"/>
        <v>0</v>
      </c>
      <c r="C26" s="45"/>
      <c r="D26" s="45"/>
      <c r="E26" s="45"/>
      <c r="F26" s="45"/>
      <c r="G26" s="45"/>
      <c r="H26" s="45"/>
    </row>
    <row r="27" s="29" customFormat="1" ht="18.4" customHeight="1" spans="1:8">
      <c r="A27" s="44" t="s">
        <v>1377</v>
      </c>
      <c r="B27" s="45">
        <f t="shared" si="1"/>
        <v>0</v>
      </c>
      <c r="C27" s="45"/>
      <c r="D27" s="45"/>
      <c r="E27" s="45"/>
      <c r="F27" s="45"/>
      <c r="G27" s="45"/>
      <c r="H27" s="45"/>
    </row>
    <row r="28" s="29" customFormat="1" ht="18.4" customHeight="1" spans="1:8">
      <c r="A28" s="44" t="s">
        <v>1379</v>
      </c>
      <c r="B28" s="45">
        <f>SUM(B29:B33)</f>
        <v>95</v>
      </c>
      <c r="C28" s="45">
        <f t="shared" ref="C28:H28" si="5">SUM(C29:C33)</f>
        <v>0</v>
      </c>
      <c r="D28" s="45">
        <f t="shared" si="5"/>
        <v>95</v>
      </c>
      <c r="E28" s="45">
        <f t="shared" si="5"/>
        <v>0</v>
      </c>
      <c r="F28" s="45">
        <f t="shared" si="5"/>
        <v>0</v>
      </c>
      <c r="G28" s="45">
        <f t="shared" si="5"/>
        <v>0</v>
      </c>
      <c r="H28" s="45">
        <f t="shared" si="5"/>
        <v>0</v>
      </c>
    </row>
    <row r="29" s="29" customFormat="1" ht="18.4" customHeight="1" spans="1:8">
      <c r="A29" s="44" t="s">
        <v>1380</v>
      </c>
      <c r="B29" s="45">
        <f t="shared" si="1"/>
        <v>15</v>
      </c>
      <c r="C29" s="45"/>
      <c r="D29" s="45">
        <v>15</v>
      </c>
      <c r="E29" s="45"/>
      <c r="F29" s="45"/>
      <c r="G29" s="45"/>
      <c r="H29" s="45"/>
    </row>
    <row r="30" s="29" customFormat="1" ht="18.4" customHeight="1" spans="1:8">
      <c r="A30" s="47" t="s">
        <v>1384</v>
      </c>
      <c r="B30" s="45">
        <f t="shared" si="1"/>
        <v>0</v>
      </c>
      <c r="C30" s="45"/>
      <c r="D30" s="45"/>
      <c r="E30" s="45"/>
      <c r="F30" s="45"/>
      <c r="G30" s="45"/>
      <c r="H30" s="45"/>
    </row>
    <row r="31" s="29" customFormat="1" ht="18.4" customHeight="1" spans="1:8">
      <c r="A31" s="47" t="s">
        <v>1387</v>
      </c>
      <c r="B31" s="45">
        <f t="shared" si="1"/>
        <v>80</v>
      </c>
      <c r="C31" s="45"/>
      <c r="D31" s="45">
        <v>80</v>
      </c>
      <c r="E31" s="45"/>
      <c r="F31" s="45"/>
      <c r="G31" s="45"/>
      <c r="H31" s="45"/>
    </row>
    <row r="32" s="29" customFormat="1" ht="18.4" customHeight="1" spans="1:8">
      <c r="A32" s="48" t="s">
        <v>1526</v>
      </c>
      <c r="B32" s="45">
        <f t="shared" si="1"/>
        <v>0</v>
      </c>
      <c r="C32" s="45"/>
      <c r="D32" s="45"/>
      <c r="E32" s="45"/>
      <c r="F32" s="45"/>
      <c r="G32" s="45"/>
      <c r="H32" s="45"/>
    </row>
    <row r="33" s="29" customFormat="1" ht="18.4" customHeight="1" spans="1:8">
      <c r="A33" s="48" t="s">
        <v>1527</v>
      </c>
      <c r="B33" s="45">
        <f t="shared" si="1"/>
        <v>0</v>
      </c>
      <c r="C33" s="45"/>
      <c r="D33" s="45"/>
      <c r="E33" s="45"/>
      <c r="F33" s="45"/>
      <c r="G33" s="45"/>
      <c r="H33" s="45"/>
    </row>
    <row r="34" s="29" customFormat="1" ht="18.4" customHeight="1" spans="1:8">
      <c r="A34" s="46" t="s">
        <v>1391</v>
      </c>
      <c r="B34" s="45">
        <f>SUM(B35:B42)</f>
        <v>0</v>
      </c>
      <c r="C34" s="45">
        <f t="shared" ref="C34:H34" si="6">SUM(C35:C42)</f>
        <v>0</v>
      </c>
      <c r="D34" s="45">
        <f t="shared" si="6"/>
        <v>0</v>
      </c>
      <c r="E34" s="45">
        <f t="shared" si="6"/>
        <v>0</v>
      </c>
      <c r="F34" s="45">
        <f t="shared" si="6"/>
        <v>0</v>
      </c>
      <c r="G34" s="45">
        <f t="shared" si="6"/>
        <v>0</v>
      </c>
      <c r="H34" s="45">
        <f t="shared" si="6"/>
        <v>0</v>
      </c>
    </row>
    <row r="35" s="29" customFormat="1" ht="18.4" customHeight="1" spans="1:8">
      <c r="A35" s="47" t="s">
        <v>1392</v>
      </c>
      <c r="B35" s="45">
        <f t="shared" si="1"/>
        <v>0</v>
      </c>
      <c r="C35" s="45"/>
      <c r="D35" s="45"/>
      <c r="E35" s="45"/>
      <c r="F35" s="45"/>
      <c r="G35" s="45"/>
      <c r="H35" s="45"/>
    </row>
    <row r="36" s="29" customFormat="1" ht="18.4" customHeight="1" spans="1:8">
      <c r="A36" s="47" t="s">
        <v>1395</v>
      </c>
      <c r="B36" s="45">
        <f t="shared" si="1"/>
        <v>0</v>
      </c>
      <c r="C36" s="45"/>
      <c r="D36" s="45"/>
      <c r="E36" s="45"/>
      <c r="F36" s="45"/>
      <c r="G36" s="45"/>
      <c r="H36" s="45"/>
    </row>
    <row r="37" s="29" customFormat="1" ht="18.4" customHeight="1" spans="1:8">
      <c r="A37" s="47" t="s">
        <v>1399</v>
      </c>
      <c r="B37" s="45">
        <f t="shared" si="1"/>
        <v>0</v>
      </c>
      <c r="C37" s="45"/>
      <c r="D37" s="45"/>
      <c r="E37" s="45"/>
      <c r="F37" s="45"/>
      <c r="G37" s="45"/>
      <c r="H37" s="45"/>
    </row>
    <row r="38" s="29" customFormat="1" ht="18.4" customHeight="1" spans="1:8">
      <c r="A38" s="47" t="s">
        <v>1408</v>
      </c>
      <c r="B38" s="45">
        <f t="shared" si="1"/>
        <v>0</v>
      </c>
      <c r="C38" s="45"/>
      <c r="D38" s="45"/>
      <c r="E38" s="45"/>
      <c r="F38" s="45"/>
      <c r="G38" s="45"/>
      <c r="H38" s="45"/>
    </row>
    <row r="39" s="29" customFormat="1" ht="18.4" customHeight="1" spans="1:8">
      <c r="A39" s="47" t="s">
        <v>1415</v>
      </c>
      <c r="B39" s="45">
        <f t="shared" si="1"/>
        <v>0</v>
      </c>
      <c r="C39" s="45"/>
      <c r="D39" s="45"/>
      <c r="E39" s="45"/>
      <c r="F39" s="45"/>
      <c r="G39" s="45"/>
      <c r="H39" s="45"/>
    </row>
    <row r="40" s="29" customFormat="1" ht="18.4" customHeight="1" spans="1:8">
      <c r="A40" s="47" t="s">
        <v>1423</v>
      </c>
      <c r="B40" s="45">
        <f t="shared" si="1"/>
        <v>0</v>
      </c>
      <c r="C40" s="45"/>
      <c r="D40" s="45"/>
      <c r="E40" s="45"/>
      <c r="F40" s="45"/>
      <c r="G40" s="45"/>
      <c r="H40" s="45"/>
    </row>
    <row r="41" s="29" customFormat="1" ht="18.4" customHeight="1" spans="1:8">
      <c r="A41" s="47" t="s">
        <v>1425</v>
      </c>
      <c r="B41" s="45">
        <f t="shared" si="1"/>
        <v>0</v>
      </c>
      <c r="C41" s="45"/>
      <c r="D41" s="45"/>
      <c r="E41" s="45"/>
      <c r="F41" s="45"/>
      <c r="G41" s="45"/>
      <c r="H41" s="45"/>
    </row>
    <row r="42" s="29" customFormat="1" ht="18.4" customHeight="1" spans="1:8">
      <c r="A42" s="47" t="s">
        <v>1427</v>
      </c>
      <c r="B42" s="45">
        <f t="shared" si="1"/>
        <v>0</v>
      </c>
      <c r="C42" s="45"/>
      <c r="D42" s="45"/>
      <c r="E42" s="45"/>
      <c r="F42" s="45"/>
      <c r="G42" s="45"/>
      <c r="H42" s="45"/>
    </row>
    <row r="43" s="29" customFormat="1" ht="18.4" customHeight="1" spans="1:8">
      <c r="A43" s="46" t="s">
        <v>1428</v>
      </c>
      <c r="B43" s="45">
        <f>B44</f>
        <v>0</v>
      </c>
      <c r="C43" s="45">
        <f t="shared" ref="C43:H43" si="7">C44</f>
        <v>0</v>
      </c>
      <c r="D43" s="45">
        <f t="shared" si="7"/>
        <v>0</v>
      </c>
      <c r="E43" s="45">
        <f t="shared" si="7"/>
        <v>0</v>
      </c>
      <c r="F43" s="45">
        <f t="shared" si="7"/>
        <v>0</v>
      </c>
      <c r="G43" s="45">
        <f t="shared" si="7"/>
        <v>0</v>
      </c>
      <c r="H43" s="45">
        <f t="shared" si="7"/>
        <v>0</v>
      </c>
    </row>
    <row r="44" s="29" customFormat="1" ht="18.4" customHeight="1" spans="1:8">
      <c r="A44" s="47" t="s">
        <v>1429</v>
      </c>
      <c r="B44" s="45">
        <f t="shared" si="1"/>
        <v>0</v>
      </c>
      <c r="C44" s="45"/>
      <c r="D44" s="45"/>
      <c r="E44" s="45"/>
      <c r="F44" s="45"/>
      <c r="G44" s="45"/>
      <c r="H44" s="45"/>
    </row>
    <row r="45" s="29" customFormat="1" ht="18.4" customHeight="1" spans="1:8">
      <c r="A45" s="46" t="s">
        <v>1432</v>
      </c>
      <c r="B45" s="45">
        <f>SUM(B46:B48)</f>
        <v>1675</v>
      </c>
      <c r="C45" s="45">
        <f t="shared" ref="C45:H45" si="8">SUM(C46:C48)</f>
        <v>0</v>
      </c>
      <c r="D45" s="45">
        <f t="shared" si="8"/>
        <v>1675</v>
      </c>
      <c r="E45" s="45">
        <f t="shared" si="8"/>
        <v>0</v>
      </c>
      <c r="F45" s="45">
        <f t="shared" si="8"/>
        <v>0</v>
      </c>
      <c r="G45" s="45">
        <f t="shared" si="8"/>
        <v>0</v>
      </c>
      <c r="H45" s="45">
        <f t="shared" si="8"/>
        <v>0</v>
      </c>
    </row>
    <row r="46" s="29" customFormat="1" ht="18.4" customHeight="1" spans="1:8">
      <c r="A46" s="47" t="s">
        <v>1433</v>
      </c>
      <c r="B46" s="45">
        <f t="shared" si="1"/>
        <v>0</v>
      </c>
      <c r="C46" s="45"/>
      <c r="D46" s="45"/>
      <c r="E46" s="45"/>
      <c r="F46" s="45"/>
      <c r="G46" s="45"/>
      <c r="H46" s="45"/>
    </row>
    <row r="47" s="29" customFormat="1" ht="18.4" customHeight="1" spans="1:8">
      <c r="A47" s="47" t="s">
        <v>1437</v>
      </c>
      <c r="B47" s="45">
        <f t="shared" si="1"/>
        <v>25</v>
      </c>
      <c r="C47" s="45"/>
      <c r="D47" s="45">
        <v>25</v>
      </c>
      <c r="E47" s="45"/>
      <c r="F47" s="45"/>
      <c r="G47" s="45"/>
      <c r="H47" s="45"/>
    </row>
    <row r="48" s="29" customFormat="1" ht="18.4" customHeight="1" spans="1:8">
      <c r="A48" s="47" t="s">
        <v>1446</v>
      </c>
      <c r="B48" s="45">
        <f t="shared" si="1"/>
        <v>1650</v>
      </c>
      <c r="C48" s="45"/>
      <c r="D48" s="45">
        <v>1650</v>
      </c>
      <c r="E48" s="45"/>
      <c r="F48" s="45"/>
      <c r="G48" s="45"/>
      <c r="H48" s="45"/>
    </row>
    <row r="49" s="29" customFormat="1" ht="18.4" customHeight="1" spans="1:8">
      <c r="A49" s="46" t="s">
        <v>1457</v>
      </c>
      <c r="B49" s="45">
        <f t="shared" si="1"/>
        <v>17523</v>
      </c>
      <c r="C49" s="45">
        <v>17523</v>
      </c>
      <c r="D49" s="45"/>
      <c r="E49" s="45"/>
      <c r="F49" s="45"/>
      <c r="G49" s="45"/>
      <c r="H49" s="45"/>
    </row>
    <row r="50" s="29" customFormat="1" ht="18.4" customHeight="1" spans="1:8">
      <c r="A50" s="46" t="s">
        <v>1473</v>
      </c>
      <c r="B50" s="45">
        <f t="shared" si="1"/>
        <v>0</v>
      </c>
      <c r="C50" s="45"/>
      <c r="D50" s="45"/>
      <c r="E50" s="45"/>
      <c r="F50" s="45"/>
      <c r="G50" s="45"/>
      <c r="H50" s="45"/>
    </row>
    <row r="51" s="29" customFormat="1" ht="18.4" customHeight="1" spans="1:8">
      <c r="A51" s="49" t="s">
        <v>1489</v>
      </c>
      <c r="B51" s="45">
        <f t="shared" si="1"/>
        <v>0</v>
      </c>
      <c r="C51" s="45"/>
      <c r="D51" s="45"/>
      <c r="E51" s="45"/>
      <c r="F51" s="45"/>
      <c r="G51" s="45"/>
      <c r="H51" s="45"/>
    </row>
    <row r="52" s="29" customFormat="1" ht="20.1" customHeight="1" spans="1:8">
      <c r="A52" s="49"/>
      <c r="B52" s="45"/>
      <c r="C52" s="45"/>
      <c r="D52" s="45"/>
      <c r="E52" s="45"/>
      <c r="F52" s="45"/>
      <c r="G52" s="45"/>
      <c r="H52" s="45"/>
    </row>
    <row r="53" s="29" customFormat="1" ht="20.1" customHeight="1" spans="1:8">
      <c r="A53" s="49"/>
      <c r="B53" s="45"/>
      <c r="C53" s="45"/>
      <c r="D53" s="45"/>
      <c r="E53" s="45"/>
      <c r="F53" s="45"/>
      <c r="G53" s="45"/>
      <c r="H53" s="45"/>
    </row>
    <row r="54" s="29" customFormat="1" ht="20.1" customHeight="1" spans="1:8">
      <c r="A54" s="50" t="s">
        <v>1125</v>
      </c>
      <c r="B54" s="45">
        <f>B6+B10+B14+B17+B28+B34+B43+B45+B49+B50+B51</f>
        <v>373320</v>
      </c>
      <c r="C54" s="45">
        <f t="shared" ref="C54:H54" si="9">C6+C10+C14+C17+C28+C34+C43+C45+C49+C50+C51</f>
        <v>331523</v>
      </c>
      <c r="D54" s="45">
        <f t="shared" si="9"/>
        <v>5000</v>
      </c>
      <c r="E54" s="45">
        <f t="shared" si="9"/>
        <v>36797</v>
      </c>
      <c r="F54" s="45">
        <f t="shared" si="9"/>
        <v>0</v>
      </c>
      <c r="G54" s="45">
        <f t="shared" si="9"/>
        <v>0</v>
      </c>
      <c r="H54" s="45">
        <f t="shared" si="9"/>
        <v>0</v>
      </c>
    </row>
  </sheetData>
  <mergeCells count="9">
    <mergeCell ref="A2:H2"/>
    <mergeCell ref="A4:A5"/>
    <mergeCell ref="B4:B5"/>
    <mergeCell ref="C4:C5"/>
    <mergeCell ref="D4:D5"/>
    <mergeCell ref="E4:E5"/>
    <mergeCell ref="F4:F5"/>
    <mergeCell ref="G4:G5"/>
    <mergeCell ref="H4:H5"/>
  </mergeCells>
  <printOptions horizontalCentered="1"/>
  <pageMargins left="0.46875" right="0.46875" top="0.588888888888889" bottom="0.46875" header="0.309027777777778" footer="0.309027777777778"/>
  <pageSetup paperSize="9" scale="8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workbookViewId="0">
      <selection activeCell="F11" sqref="F11"/>
    </sheetView>
  </sheetViews>
  <sheetFormatPr defaultColWidth="7.775" defaultRowHeight="14.4"/>
  <cols>
    <col min="1" max="1" width="33.6916666666667" style="2" customWidth="1"/>
    <col min="2" max="2" width="6.31666666666667" style="2" customWidth="1"/>
    <col min="3" max="8" width="9.25" style="2" customWidth="1"/>
    <col min="9" max="9" width="33.6916666666667" style="2" customWidth="1"/>
    <col min="10" max="10" width="6.31666666666667" style="2" customWidth="1"/>
    <col min="11" max="16" width="8.75" style="2" customWidth="1"/>
    <col min="17" max="16384" width="7.775" style="2"/>
  </cols>
  <sheetData>
    <row r="1" ht="15.6" spans="1:1">
      <c r="A1" s="24" t="s">
        <v>1528</v>
      </c>
    </row>
    <row r="2" s="1" customFormat="1" ht="30" customHeight="1" spans="1:16">
      <c r="A2" s="25" t="s">
        <v>1529</v>
      </c>
      <c r="B2" s="25"/>
      <c r="C2" s="25"/>
      <c r="D2" s="25"/>
      <c r="E2" s="25"/>
      <c r="F2" s="25"/>
      <c r="G2" s="25"/>
      <c r="H2" s="25"/>
      <c r="I2" s="25"/>
      <c r="J2" s="25"/>
      <c r="K2" s="25"/>
      <c r="L2" s="25"/>
      <c r="M2" s="25"/>
      <c r="N2" s="25"/>
      <c r="O2" s="25"/>
      <c r="P2" s="25"/>
    </row>
    <row r="3" ht="21" customHeight="1" spans="1:16">
      <c r="A3" s="5" t="s">
        <v>26</v>
      </c>
      <c r="B3" s="6"/>
      <c r="C3" s="6"/>
      <c r="D3" s="6"/>
      <c r="E3" s="6"/>
      <c r="F3" s="6"/>
      <c r="G3" s="6"/>
      <c r="H3" s="6"/>
      <c r="I3" s="6"/>
      <c r="J3" s="6"/>
      <c r="K3" s="6"/>
      <c r="L3" s="6"/>
      <c r="M3" s="6"/>
      <c r="N3" s="6"/>
      <c r="O3" s="6"/>
      <c r="P3" s="6"/>
    </row>
    <row r="4" ht="20.6" customHeight="1" spans="1:16">
      <c r="A4" s="7" t="s">
        <v>1530</v>
      </c>
      <c r="B4" s="8"/>
      <c r="C4" s="8"/>
      <c r="D4" s="8"/>
      <c r="E4" s="8"/>
      <c r="F4" s="8"/>
      <c r="G4" s="8"/>
      <c r="H4" s="8"/>
      <c r="I4" s="7" t="s">
        <v>1531</v>
      </c>
      <c r="J4" s="8"/>
      <c r="K4" s="8"/>
      <c r="L4" s="8"/>
      <c r="M4" s="8"/>
      <c r="N4" s="8"/>
      <c r="O4" s="8"/>
      <c r="P4" s="8"/>
    </row>
    <row r="5" ht="20.6" customHeight="1" spans="1:16">
      <c r="A5" s="7" t="s">
        <v>1532</v>
      </c>
      <c r="B5" s="7" t="s">
        <v>1533</v>
      </c>
      <c r="C5" s="7" t="s">
        <v>1534</v>
      </c>
      <c r="D5" s="8"/>
      <c r="E5" s="8"/>
      <c r="F5" s="7" t="s">
        <v>30</v>
      </c>
      <c r="G5" s="8"/>
      <c r="H5" s="8"/>
      <c r="I5" s="7" t="s">
        <v>1532</v>
      </c>
      <c r="J5" s="7" t="s">
        <v>1533</v>
      </c>
      <c r="K5" s="7" t="s">
        <v>1534</v>
      </c>
      <c r="L5" s="8"/>
      <c r="M5" s="8"/>
      <c r="N5" s="7" t="s">
        <v>30</v>
      </c>
      <c r="O5" s="8"/>
      <c r="P5" s="8"/>
    </row>
    <row r="6" s="23" customFormat="1" ht="42.35" customHeight="1" spans="1:16">
      <c r="A6" s="26"/>
      <c r="B6" s="26"/>
      <c r="C6" s="16" t="s">
        <v>1128</v>
      </c>
      <c r="D6" s="16" t="s">
        <v>1535</v>
      </c>
      <c r="E6" s="16" t="s">
        <v>1536</v>
      </c>
      <c r="F6" s="16" t="s">
        <v>1128</v>
      </c>
      <c r="G6" s="16" t="s">
        <v>1535</v>
      </c>
      <c r="H6" s="16" t="s">
        <v>1536</v>
      </c>
      <c r="I6" s="26"/>
      <c r="J6" s="26"/>
      <c r="K6" s="16" t="s">
        <v>1128</v>
      </c>
      <c r="L6" s="16" t="s">
        <v>1535</v>
      </c>
      <c r="M6" s="16" t="s">
        <v>1536</v>
      </c>
      <c r="N6" s="16" t="s">
        <v>1128</v>
      </c>
      <c r="O6" s="16" t="s">
        <v>1535</v>
      </c>
      <c r="P6" s="16" t="s">
        <v>1536</v>
      </c>
    </row>
    <row r="7" ht="20.6" customHeight="1" spans="1:16">
      <c r="A7" s="7" t="s">
        <v>1537</v>
      </c>
      <c r="B7" s="8"/>
      <c r="C7" s="7" t="s">
        <v>1538</v>
      </c>
      <c r="D7" s="7" t="s">
        <v>1539</v>
      </c>
      <c r="E7" s="16" t="s">
        <v>1540</v>
      </c>
      <c r="F7" s="7" t="s">
        <v>1541</v>
      </c>
      <c r="G7" s="7" t="s">
        <v>1542</v>
      </c>
      <c r="H7" s="16" t="s">
        <v>1543</v>
      </c>
      <c r="I7" s="7" t="s">
        <v>1537</v>
      </c>
      <c r="J7" s="8"/>
      <c r="K7" s="7" t="s">
        <v>1538</v>
      </c>
      <c r="L7" s="7" t="s">
        <v>1539</v>
      </c>
      <c r="M7" s="16" t="s">
        <v>1540</v>
      </c>
      <c r="N7" s="7" t="s">
        <v>1541</v>
      </c>
      <c r="O7" s="7" t="s">
        <v>1542</v>
      </c>
      <c r="P7" s="7" t="s">
        <v>1543</v>
      </c>
    </row>
    <row r="8" ht="20.6" customHeight="1" spans="1:16">
      <c r="A8" s="9" t="s">
        <v>1544</v>
      </c>
      <c r="B8" s="7" t="s">
        <v>1538</v>
      </c>
      <c r="C8" s="13">
        <v>120</v>
      </c>
      <c r="D8" s="13"/>
      <c r="E8" s="13">
        <v>120</v>
      </c>
      <c r="F8" s="13">
        <v>214</v>
      </c>
      <c r="G8" s="13"/>
      <c r="H8" s="13">
        <v>214</v>
      </c>
      <c r="I8" s="9" t="s">
        <v>1545</v>
      </c>
      <c r="J8" s="7" t="s">
        <v>1546</v>
      </c>
      <c r="K8" s="13">
        <v>50</v>
      </c>
      <c r="L8" s="13"/>
      <c r="M8" s="13">
        <v>50</v>
      </c>
      <c r="N8" s="13">
        <v>238</v>
      </c>
      <c r="O8" s="13"/>
      <c r="P8" s="13">
        <v>238</v>
      </c>
    </row>
    <row r="9" ht="20.6" customHeight="1" spans="1:16">
      <c r="A9" s="9" t="s">
        <v>1547</v>
      </c>
      <c r="B9" s="7" t="s">
        <v>1539</v>
      </c>
      <c r="C9" s="13"/>
      <c r="D9" s="13"/>
      <c r="E9" s="13"/>
      <c r="F9" s="13"/>
      <c r="G9" s="13"/>
      <c r="H9" s="13"/>
      <c r="I9" s="9" t="s">
        <v>1548</v>
      </c>
      <c r="J9" s="7" t="s">
        <v>1549</v>
      </c>
      <c r="K9" s="13"/>
      <c r="L9" s="13"/>
      <c r="M9" s="13"/>
      <c r="N9" s="13">
        <v>150</v>
      </c>
      <c r="O9" s="13"/>
      <c r="P9" s="13">
        <v>150</v>
      </c>
    </row>
    <row r="10" ht="20.6" customHeight="1" spans="1:16">
      <c r="A10" s="9" t="s">
        <v>1550</v>
      </c>
      <c r="B10" s="7" t="s">
        <v>1540</v>
      </c>
      <c r="C10" s="13"/>
      <c r="D10" s="13"/>
      <c r="E10" s="13"/>
      <c r="F10" s="13"/>
      <c r="G10" s="13"/>
      <c r="H10" s="13"/>
      <c r="I10" s="9" t="s">
        <v>1551</v>
      </c>
      <c r="J10" s="7" t="s">
        <v>1552</v>
      </c>
      <c r="K10" s="13"/>
      <c r="L10" s="13"/>
      <c r="M10" s="13"/>
      <c r="N10" s="13"/>
      <c r="O10" s="13"/>
      <c r="P10" s="13"/>
    </row>
    <row r="11" ht="20.6" customHeight="1" spans="1:16">
      <c r="A11" s="9" t="s">
        <v>1553</v>
      </c>
      <c r="B11" s="7" t="s">
        <v>1541</v>
      </c>
      <c r="C11" s="13"/>
      <c r="D11" s="13"/>
      <c r="E11" s="13"/>
      <c r="F11" s="13"/>
      <c r="G11" s="13"/>
      <c r="H11" s="13"/>
      <c r="I11" s="9" t="s">
        <v>1554</v>
      </c>
      <c r="J11" s="7" t="s">
        <v>1555</v>
      </c>
      <c r="K11" s="13"/>
      <c r="L11" s="13"/>
      <c r="M11" s="13"/>
      <c r="N11" s="13"/>
      <c r="O11" s="13"/>
      <c r="P11" s="13"/>
    </row>
    <row r="12" ht="20.6" customHeight="1" spans="1:16">
      <c r="A12" s="9" t="s">
        <v>1556</v>
      </c>
      <c r="B12" s="7" t="s">
        <v>1542</v>
      </c>
      <c r="C12" s="13"/>
      <c r="D12" s="13"/>
      <c r="E12" s="13"/>
      <c r="F12" s="13"/>
      <c r="G12" s="13"/>
      <c r="H12" s="13"/>
      <c r="I12" s="9"/>
      <c r="J12" s="7"/>
      <c r="K12" s="12"/>
      <c r="L12" s="12"/>
      <c r="M12" s="12"/>
      <c r="N12" s="12"/>
      <c r="O12" s="12"/>
      <c r="P12" s="12"/>
    </row>
    <row r="13" ht="20.6" customHeight="1" spans="1:16">
      <c r="A13" s="9"/>
      <c r="B13" s="7"/>
      <c r="C13" s="12"/>
      <c r="D13" s="12"/>
      <c r="E13" s="12"/>
      <c r="F13" s="12"/>
      <c r="G13" s="12"/>
      <c r="H13" s="12"/>
      <c r="I13" s="9"/>
      <c r="J13" s="7"/>
      <c r="K13" s="12"/>
      <c r="L13" s="12"/>
      <c r="M13" s="12"/>
      <c r="N13" s="12"/>
      <c r="O13" s="12"/>
      <c r="P13" s="12"/>
    </row>
    <row r="14" ht="20.6" customHeight="1" spans="1:16">
      <c r="A14" s="7" t="s">
        <v>1557</v>
      </c>
      <c r="B14" s="7" t="s">
        <v>1543</v>
      </c>
      <c r="C14" s="13">
        <v>120</v>
      </c>
      <c r="D14" s="13"/>
      <c r="E14" s="13">
        <v>120</v>
      </c>
      <c r="F14" s="13">
        <v>214</v>
      </c>
      <c r="G14" s="13"/>
      <c r="H14" s="13">
        <v>214</v>
      </c>
      <c r="I14" s="7" t="s">
        <v>1558</v>
      </c>
      <c r="J14" s="7" t="s">
        <v>1559</v>
      </c>
      <c r="K14" s="13">
        <v>50</v>
      </c>
      <c r="L14" s="13"/>
      <c r="M14" s="13">
        <v>50</v>
      </c>
      <c r="N14" s="13">
        <v>388</v>
      </c>
      <c r="O14" s="13"/>
      <c r="P14" s="13">
        <v>388</v>
      </c>
    </row>
    <row r="15" ht="20.6" customHeight="1" spans="1:16">
      <c r="A15" s="9" t="s">
        <v>1560</v>
      </c>
      <c r="B15" s="7" t="s">
        <v>1561</v>
      </c>
      <c r="C15" s="27">
        <v>27</v>
      </c>
      <c r="D15" s="13"/>
      <c r="E15" s="27">
        <v>27</v>
      </c>
      <c r="F15" s="13">
        <v>40</v>
      </c>
      <c r="G15" s="13"/>
      <c r="H15" s="13">
        <v>40</v>
      </c>
      <c r="I15" s="9" t="s">
        <v>1562</v>
      </c>
      <c r="J15" s="7" t="s">
        <v>1563</v>
      </c>
      <c r="K15" s="27"/>
      <c r="L15" s="13"/>
      <c r="M15" s="27"/>
      <c r="N15" s="13"/>
      <c r="O15" s="13"/>
      <c r="P15" s="13"/>
    </row>
    <row r="16" ht="20.6" customHeight="1" spans="1:16">
      <c r="A16" s="9" t="s">
        <v>1564</v>
      </c>
      <c r="B16" s="7" t="s">
        <v>1565</v>
      </c>
      <c r="C16" s="13"/>
      <c r="D16" s="13"/>
      <c r="E16" s="13"/>
      <c r="F16" s="13"/>
      <c r="G16" s="13"/>
      <c r="H16" s="12"/>
      <c r="I16" s="9" t="s">
        <v>1566</v>
      </c>
      <c r="J16" s="7" t="s">
        <v>1567</v>
      </c>
      <c r="K16" s="13"/>
      <c r="L16" s="13"/>
      <c r="M16" s="13"/>
      <c r="N16" s="13"/>
      <c r="O16" s="13"/>
      <c r="P16" s="13"/>
    </row>
    <row r="17" ht="20.6" customHeight="1" spans="1:16">
      <c r="A17" s="9" t="s">
        <v>1568</v>
      </c>
      <c r="B17" s="7" t="s">
        <v>1569</v>
      </c>
      <c r="C17" s="13">
        <v>37</v>
      </c>
      <c r="D17" s="13"/>
      <c r="E17" s="13">
        <v>37</v>
      </c>
      <c r="F17" s="13">
        <v>134</v>
      </c>
      <c r="G17" s="13"/>
      <c r="H17" s="13">
        <v>134</v>
      </c>
      <c r="I17" s="9" t="s">
        <v>1570</v>
      </c>
      <c r="J17" s="7" t="s">
        <v>1571</v>
      </c>
      <c r="K17" s="13"/>
      <c r="L17" s="13"/>
      <c r="M17" s="13"/>
      <c r="N17" s="13"/>
      <c r="O17" s="13"/>
      <c r="P17" s="13"/>
    </row>
    <row r="18" ht="20.6" customHeight="1" spans="1:16">
      <c r="A18" s="7"/>
      <c r="B18" s="7"/>
      <c r="C18" s="12"/>
      <c r="D18" s="12"/>
      <c r="E18" s="12"/>
      <c r="F18" s="12"/>
      <c r="G18" s="12"/>
      <c r="H18" s="12"/>
      <c r="I18" s="9" t="s">
        <v>1572</v>
      </c>
      <c r="J18" s="7" t="s">
        <v>1573</v>
      </c>
      <c r="K18" s="13">
        <v>134</v>
      </c>
      <c r="L18" s="13"/>
      <c r="M18" s="13">
        <v>134</v>
      </c>
      <c r="N18" s="12"/>
      <c r="O18" s="12"/>
      <c r="P18" s="12"/>
    </row>
    <row r="19" ht="20.6" customHeight="1" spans="1:16">
      <c r="A19" s="7" t="s">
        <v>1574</v>
      </c>
      <c r="B19" s="7" t="s">
        <v>1575</v>
      </c>
      <c r="C19" s="13">
        <v>184</v>
      </c>
      <c r="D19" s="13"/>
      <c r="E19" s="13">
        <v>184</v>
      </c>
      <c r="F19" s="13">
        <v>388</v>
      </c>
      <c r="G19" s="13"/>
      <c r="H19" s="13">
        <v>388</v>
      </c>
      <c r="I19" s="7" t="s">
        <v>1576</v>
      </c>
      <c r="J19" s="7" t="s">
        <v>1577</v>
      </c>
      <c r="K19" s="13">
        <v>184</v>
      </c>
      <c r="L19" s="13"/>
      <c r="M19" s="13">
        <v>184</v>
      </c>
      <c r="N19" s="13">
        <v>388</v>
      </c>
      <c r="O19" s="13"/>
      <c r="P19" s="13">
        <v>388</v>
      </c>
    </row>
    <row r="20" ht="44.6" customHeight="1" spans="1:16">
      <c r="A20" s="28" t="s">
        <v>1578</v>
      </c>
      <c r="B20" s="28"/>
      <c r="C20" s="28"/>
      <c r="D20" s="28"/>
      <c r="E20" s="28"/>
      <c r="F20" s="28"/>
      <c r="G20" s="28"/>
      <c r="H20" s="28"/>
      <c r="I20" s="28"/>
      <c r="J20" s="28"/>
      <c r="K20" s="28"/>
      <c r="L20" s="28"/>
      <c r="M20" s="28"/>
      <c r="N20" s="28"/>
      <c r="O20" s="28"/>
      <c r="P20" s="28"/>
    </row>
  </sheetData>
  <mergeCells count="13">
    <mergeCell ref="A2:P2"/>
    <mergeCell ref="A3:P3"/>
    <mergeCell ref="A4:H4"/>
    <mergeCell ref="I4:P4"/>
    <mergeCell ref="C5:E5"/>
    <mergeCell ref="F5:H5"/>
    <mergeCell ref="K5:M5"/>
    <mergeCell ref="N5:P5"/>
    <mergeCell ref="A20:P20"/>
    <mergeCell ref="A5:A6"/>
    <mergeCell ref="B5:B6"/>
    <mergeCell ref="I5:I6"/>
    <mergeCell ref="J5:J6"/>
  </mergeCells>
  <pageMargins left="0.357638888888889" right="0.357638888888889" top="1" bottom="1" header="0.5" footer="0.5"/>
  <pageSetup paperSize="9" scale="69"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K15" sqref="K15"/>
    </sheetView>
  </sheetViews>
  <sheetFormatPr defaultColWidth="7.775" defaultRowHeight="14.4"/>
  <cols>
    <col min="1" max="1" width="9.81666666666667" style="2" customWidth="1"/>
    <col min="2" max="2" width="34.5666666666667" style="2" customWidth="1"/>
    <col min="3" max="9" width="12.1833333333333" style="2" customWidth="1"/>
    <col min="10" max="16384" width="7.775" style="2"/>
  </cols>
  <sheetData>
    <row r="1" ht="15.6" spans="1:1">
      <c r="A1" s="3" t="s">
        <v>1579</v>
      </c>
    </row>
    <row r="2" s="1" customFormat="1" ht="35" customHeight="1" spans="1:9">
      <c r="A2" s="21" t="s">
        <v>1580</v>
      </c>
      <c r="B2" s="22"/>
      <c r="C2" s="22"/>
      <c r="D2" s="22"/>
      <c r="E2" s="22"/>
      <c r="F2" s="22"/>
      <c r="G2" s="22"/>
      <c r="H2" s="22"/>
      <c r="I2" s="22"/>
    </row>
    <row r="3" ht="21" customHeight="1" spans="1:9">
      <c r="A3" s="5" t="s">
        <v>26</v>
      </c>
      <c r="B3" s="6"/>
      <c r="C3" s="6"/>
      <c r="D3" s="6"/>
      <c r="E3" s="6"/>
      <c r="F3" s="6"/>
      <c r="G3" s="6"/>
      <c r="H3" s="6"/>
      <c r="I3" s="6"/>
    </row>
    <row r="4" ht="33.35" customHeight="1" spans="1:9">
      <c r="A4" s="16" t="s">
        <v>1581</v>
      </c>
      <c r="B4" s="16" t="s">
        <v>1582</v>
      </c>
      <c r="C4" s="16" t="s">
        <v>1583</v>
      </c>
      <c r="D4" s="8"/>
      <c r="E4" s="8"/>
      <c r="F4" s="16" t="s">
        <v>1584</v>
      </c>
      <c r="G4" s="8"/>
      <c r="H4" s="8"/>
      <c r="I4" s="16" t="s">
        <v>1585</v>
      </c>
    </row>
    <row r="5" ht="33.35" customHeight="1" spans="1:9">
      <c r="A5" s="8"/>
      <c r="B5" s="8"/>
      <c r="C5" s="16" t="s">
        <v>1163</v>
      </c>
      <c r="D5" s="16" t="s">
        <v>1535</v>
      </c>
      <c r="E5" s="16" t="s">
        <v>1536</v>
      </c>
      <c r="F5" s="16" t="s">
        <v>1163</v>
      </c>
      <c r="G5" s="16" t="s">
        <v>1535</v>
      </c>
      <c r="H5" s="16" t="s">
        <v>1536</v>
      </c>
      <c r="I5" s="8"/>
    </row>
    <row r="6" ht="20.6" customHeight="1" spans="1:9">
      <c r="A6" s="8"/>
      <c r="B6" s="7" t="s">
        <v>1537</v>
      </c>
      <c r="C6" s="16" t="s">
        <v>1538</v>
      </c>
      <c r="D6" s="16" t="s">
        <v>1539</v>
      </c>
      <c r="E6" s="16" t="s">
        <v>1540</v>
      </c>
      <c r="F6" s="16" t="s">
        <v>1541</v>
      </c>
      <c r="G6" s="16" t="s">
        <v>1542</v>
      </c>
      <c r="H6" s="16" t="s">
        <v>1543</v>
      </c>
      <c r="I6" s="7" t="s">
        <v>1561</v>
      </c>
    </row>
    <row r="7" ht="22.1" customHeight="1" spans="1:9">
      <c r="A7" s="9" t="s">
        <v>1586</v>
      </c>
      <c r="B7" s="9" t="s">
        <v>1544</v>
      </c>
      <c r="C7" s="13">
        <v>120</v>
      </c>
      <c r="D7" s="13"/>
      <c r="E7" s="13">
        <v>120</v>
      </c>
      <c r="F7" s="13">
        <v>214</v>
      </c>
      <c r="G7" s="13"/>
      <c r="H7" s="13">
        <v>214</v>
      </c>
      <c r="I7" s="20">
        <f>F7/C7</f>
        <v>1.78333333333333</v>
      </c>
    </row>
    <row r="8" ht="22.1" customHeight="1" spans="1:9">
      <c r="A8" s="17" t="s">
        <v>1587</v>
      </c>
      <c r="B8" s="17" t="s">
        <v>1587</v>
      </c>
      <c r="C8" s="13"/>
      <c r="D8" s="13"/>
      <c r="E8" s="13"/>
      <c r="F8" s="13"/>
      <c r="G8" s="13"/>
      <c r="H8" s="13"/>
      <c r="I8" s="20"/>
    </row>
    <row r="9" ht="22.1" customHeight="1" spans="1:9">
      <c r="A9" s="9" t="s">
        <v>1588</v>
      </c>
      <c r="B9" s="9" t="s">
        <v>1547</v>
      </c>
      <c r="C9" s="13"/>
      <c r="D9" s="13"/>
      <c r="E9" s="13"/>
      <c r="F9" s="13"/>
      <c r="G9" s="13"/>
      <c r="H9" s="13"/>
      <c r="I9" s="20"/>
    </row>
    <row r="10" ht="22.1" customHeight="1" spans="1:9">
      <c r="A10" s="17" t="s">
        <v>1587</v>
      </c>
      <c r="B10" s="17" t="s">
        <v>1587</v>
      </c>
      <c r="C10" s="13"/>
      <c r="D10" s="13"/>
      <c r="E10" s="13"/>
      <c r="F10" s="13"/>
      <c r="G10" s="13"/>
      <c r="H10" s="13"/>
      <c r="I10" s="20"/>
    </row>
    <row r="11" ht="22.1" customHeight="1" spans="1:9">
      <c r="A11" s="9" t="s">
        <v>1589</v>
      </c>
      <c r="B11" s="9" t="s">
        <v>1550</v>
      </c>
      <c r="C11" s="13"/>
      <c r="D11" s="13"/>
      <c r="E11" s="13"/>
      <c r="F11" s="13"/>
      <c r="G11" s="13"/>
      <c r="H11" s="13"/>
      <c r="I11" s="20"/>
    </row>
    <row r="12" ht="22.1" customHeight="1" spans="1:9">
      <c r="A12" s="17" t="s">
        <v>1587</v>
      </c>
      <c r="B12" s="17" t="s">
        <v>1587</v>
      </c>
      <c r="C12" s="13"/>
      <c r="D12" s="13"/>
      <c r="E12" s="13"/>
      <c r="F12" s="13"/>
      <c r="G12" s="13"/>
      <c r="H12" s="13"/>
      <c r="I12" s="20"/>
    </row>
    <row r="13" ht="22.1" customHeight="1" spans="1:9">
      <c r="A13" s="9" t="s">
        <v>1590</v>
      </c>
      <c r="B13" s="9" t="s">
        <v>1553</v>
      </c>
      <c r="C13" s="13"/>
      <c r="D13" s="13"/>
      <c r="E13" s="13"/>
      <c r="F13" s="13"/>
      <c r="G13" s="13"/>
      <c r="H13" s="13"/>
      <c r="I13" s="20"/>
    </row>
    <row r="14" ht="22.1" customHeight="1" spans="1:9">
      <c r="A14" s="17" t="s">
        <v>1587</v>
      </c>
      <c r="B14" s="17" t="s">
        <v>1587</v>
      </c>
      <c r="C14" s="13"/>
      <c r="D14" s="13"/>
      <c r="E14" s="13"/>
      <c r="F14" s="13"/>
      <c r="G14" s="13"/>
      <c r="H14" s="13"/>
      <c r="I14" s="20"/>
    </row>
    <row r="15" ht="22.1" customHeight="1" spans="1:9">
      <c r="A15" s="9" t="s">
        <v>1591</v>
      </c>
      <c r="B15" s="9" t="s">
        <v>1556</v>
      </c>
      <c r="C15" s="13"/>
      <c r="D15" s="13"/>
      <c r="E15" s="13"/>
      <c r="F15" s="13"/>
      <c r="G15" s="13"/>
      <c r="H15" s="13"/>
      <c r="I15" s="20"/>
    </row>
    <row r="16" ht="22.1" customHeight="1" spans="1:9">
      <c r="A16" s="19" t="s">
        <v>62</v>
      </c>
      <c r="B16" s="8"/>
      <c r="C16" s="13">
        <v>120</v>
      </c>
      <c r="D16" s="13"/>
      <c r="E16" s="13">
        <v>120</v>
      </c>
      <c r="F16" s="13">
        <v>214</v>
      </c>
      <c r="G16" s="13"/>
      <c r="H16" s="13">
        <v>214</v>
      </c>
      <c r="I16" s="20">
        <f>F16/C16</f>
        <v>1.78333333333333</v>
      </c>
    </row>
    <row r="17" ht="22.1" customHeight="1" spans="1:9">
      <c r="A17" s="19" t="s">
        <v>1560</v>
      </c>
      <c r="B17" s="8" t="s">
        <v>1560</v>
      </c>
      <c r="C17" s="13">
        <v>27</v>
      </c>
      <c r="D17" s="13"/>
      <c r="E17" s="13">
        <v>27</v>
      </c>
      <c r="F17" s="13">
        <v>40</v>
      </c>
      <c r="G17" s="13"/>
      <c r="H17" s="13">
        <v>40</v>
      </c>
      <c r="I17" s="20">
        <f>F17/C17</f>
        <v>1.48148148148148</v>
      </c>
    </row>
    <row r="18" ht="22.1" customHeight="1" spans="1:9">
      <c r="A18" s="19" t="s">
        <v>1564</v>
      </c>
      <c r="B18" s="8"/>
      <c r="C18" s="12"/>
      <c r="D18" s="13"/>
      <c r="E18" s="12"/>
      <c r="F18" s="12"/>
      <c r="G18" s="13"/>
      <c r="H18" s="12"/>
      <c r="I18" s="20"/>
    </row>
    <row r="19" ht="22.1" customHeight="1" spans="1:9">
      <c r="A19" s="19" t="s">
        <v>1568</v>
      </c>
      <c r="B19" s="8"/>
      <c r="C19" s="13">
        <v>37</v>
      </c>
      <c r="D19" s="13"/>
      <c r="E19" s="13">
        <v>37</v>
      </c>
      <c r="F19" s="13">
        <v>134</v>
      </c>
      <c r="G19" s="13"/>
      <c r="H19" s="13">
        <v>134</v>
      </c>
      <c r="I19" s="20">
        <f>F19/C19</f>
        <v>3.62162162162162</v>
      </c>
    </row>
    <row r="20" ht="22.1" customHeight="1" spans="1:9">
      <c r="A20" s="19">
        <v>0</v>
      </c>
      <c r="B20" s="8"/>
      <c r="C20" s="12"/>
      <c r="D20" s="12"/>
      <c r="E20" s="12"/>
      <c r="F20" s="12"/>
      <c r="G20" s="12"/>
      <c r="H20" s="12"/>
      <c r="I20" s="12"/>
    </row>
  </sheetData>
  <mergeCells count="12">
    <mergeCell ref="A2:I2"/>
    <mergeCell ref="A3:I3"/>
    <mergeCell ref="C4:E4"/>
    <mergeCell ref="F4:H4"/>
    <mergeCell ref="A16:B16"/>
    <mergeCell ref="A17:B17"/>
    <mergeCell ref="A18:B18"/>
    <mergeCell ref="A19:B19"/>
    <mergeCell ref="A20:I20"/>
    <mergeCell ref="A4:A5"/>
    <mergeCell ref="B4:B5"/>
    <mergeCell ref="I4:I5"/>
  </mergeCells>
  <pageMargins left="0.751388888888889" right="0.751388888888889" top="1" bottom="1" header="0.5" footer="0.5"/>
  <pageSetup paperSize="9" scale="94"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7"/>
  <sheetViews>
    <sheetView topLeftCell="C1" workbookViewId="0">
      <selection activeCell="W14" sqref="W14"/>
    </sheetView>
  </sheetViews>
  <sheetFormatPr defaultColWidth="7.775" defaultRowHeight="14.4"/>
  <cols>
    <col min="1" max="1" width="9.55833333333333" style="2" customWidth="1"/>
    <col min="2" max="2" width="24.875" style="2" customWidth="1"/>
    <col min="3" max="21" width="8.5" style="2" customWidth="1"/>
    <col min="22" max="16384" width="7.775" style="2"/>
  </cols>
  <sheetData>
    <row r="1" ht="15.6" spans="1:1">
      <c r="A1" s="3" t="s">
        <v>1592</v>
      </c>
    </row>
    <row r="2" s="1" customFormat="1" ht="45" customHeight="1" spans="1:21">
      <c r="A2" s="14" t="s">
        <v>1593</v>
      </c>
      <c r="B2" s="15"/>
      <c r="C2" s="15"/>
      <c r="D2" s="15"/>
      <c r="E2" s="15"/>
      <c r="F2" s="15"/>
      <c r="G2" s="15"/>
      <c r="H2" s="15"/>
      <c r="I2" s="15"/>
      <c r="J2" s="15"/>
      <c r="K2" s="15"/>
      <c r="L2" s="15"/>
      <c r="M2" s="15"/>
      <c r="N2" s="15"/>
      <c r="O2" s="15"/>
      <c r="P2" s="15"/>
      <c r="Q2" s="15"/>
      <c r="R2" s="15"/>
      <c r="S2" s="15"/>
      <c r="T2" s="15"/>
      <c r="U2" s="15"/>
    </row>
    <row r="3" ht="21" customHeight="1" spans="1:21">
      <c r="A3" s="5" t="s">
        <v>26</v>
      </c>
      <c r="B3" s="6"/>
      <c r="C3" s="6"/>
      <c r="D3" s="6"/>
      <c r="E3" s="6"/>
      <c r="F3" s="6"/>
      <c r="G3" s="6"/>
      <c r="H3" s="6"/>
      <c r="I3" s="6"/>
      <c r="J3" s="6"/>
      <c r="K3" s="6"/>
      <c r="L3" s="6"/>
      <c r="M3" s="6"/>
      <c r="N3" s="6"/>
      <c r="O3" s="6"/>
      <c r="P3" s="6"/>
      <c r="Q3" s="6"/>
      <c r="R3" s="6"/>
      <c r="S3" s="6"/>
      <c r="T3" s="6"/>
      <c r="U3" s="6"/>
    </row>
    <row r="4" ht="22.1" customHeight="1" spans="1:21">
      <c r="A4" s="16" t="s">
        <v>1581</v>
      </c>
      <c r="B4" s="16" t="s">
        <v>1594</v>
      </c>
      <c r="C4" s="16" t="s">
        <v>1583</v>
      </c>
      <c r="D4" s="8"/>
      <c r="E4" s="8"/>
      <c r="F4" s="8"/>
      <c r="G4" s="8"/>
      <c r="H4" s="8"/>
      <c r="I4" s="8"/>
      <c r="J4" s="8"/>
      <c r="K4" s="8"/>
      <c r="L4" s="16" t="s">
        <v>1584</v>
      </c>
      <c r="M4" s="8"/>
      <c r="N4" s="8"/>
      <c r="O4" s="8"/>
      <c r="P4" s="8"/>
      <c r="Q4" s="8"/>
      <c r="R4" s="8"/>
      <c r="S4" s="8"/>
      <c r="T4" s="8"/>
      <c r="U4" s="16" t="s">
        <v>1585</v>
      </c>
    </row>
    <row r="5" ht="22.1" customHeight="1" spans="1:21">
      <c r="A5" s="8"/>
      <c r="B5" s="8"/>
      <c r="C5" s="16" t="s">
        <v>1128</v>
      </c>
      <c r="D5" s="16" t="s">
        <v>1163</v>
      </c>
      <c r="E5" s="8"/>
      <c r="F5" s="16" t="s">
        <v>1595</v>
      </c>
      <c r="G5" s="8"/>
      <c r="H5" s="16" t="s">
        <v>1596</v>
      </c>
      <c r="I5" s="8"/>
      <c r="J5" s="16" t="s">
        <v>1010</v>
      </c>
      <c r="K5" s="8"/>
      <c r="L5" s="16" t="s">
        <v>1128</v>
      </c>
      <c r="M5" s="16" t="s">
        <v>1163</v>
      </c>
      <c r="N5" s="8"/>
      <c r="O5" s="16" t="s">
        <v>1595</v>
      </c>
      <c r="P5" s="8"/>
      <c r="Q5" s="16" t="s">
        <v>1596</v>
      </c>
      <c r="R5" s="8"/>
      <c r="S5" s="16" t="s">
        <v>1010</v>
      </c>
      <c r="T5" s="8"/>
      <c r="U5" s="8"/>
    </row>
    <row r="6" ht="44.6" customHeight="1" spans="1:21">
      <c r="A6" s="8"/>
      <c r="B6" s="8"/>
      <c r="C6" s="8"/>
      <c r="D6" s="16" t="s">
        <v>1535</v>
      </c>
      <c r="E6" s="16" t="s">
        <v>1536</v>
      </c>
      <c r="F6" s="16" t="s">
        <v>1535</v>
      </c>
      <c r="G6" s="16" t="s">
        <v>1536</v>
      </c>
      <c r="H6" s="16" t="s">
        <v>1535</v>
      </c>
      <c r="I6" s="16" t="s">
        <v>1536</v>
      </c>
      <c r="J6" s="16" t="s">
        <v>1535</v>
      </c>
      <c r="K6" s="16" t="s">
        <v>1536</v>
      </c>
      <c r="L6" s="8"/>
      <c r="M6" s="16" t="s">
        <v>1535</v>
      </c>
      <c r="N6" s="16" t="s">
        <v>1536</v>
      </c>
      <c r="O6" s="16" t="s">
        <v>1535</v>
      </c>
      <c r="P6" s="16" t="s">
        <v>1536</v>
      </c>
      <c r="Q6" s="16" t="s">
        <v>1535</v>
      </c>
      <c r="R6" s="16" t="s">
        <v>1536</v>
      </c>
      <c r="S6" s="16" t="s">
        <v>1535</v>
      </c>
      <c r="T6" s="16" t="s">
        <v>1536</v>
      </c>
      <c r="U6" s="8"/>
    </row>
    <row r="7" ht="32" customHeight="1" spans="1:21">
      <c r="A7" s="7"/>
      <c r="B7" s="7" t="s">
        <v>1537</v>
      </c>
      <c r="C7" s="7" t="s">
        <v>1538</v>
      </c>
      <c r="D7" s="16" t="s">
        <v>1539</v>
      </c>
      <c r="E7" s="16" t="s">
        <v>1540</v>
      </c>
      <c r="F7" s="16" t="s">
        <v>1541</v>
      </c>
      <c r="G7" s="16" t="s">
        <v>1542</v>
      </c>
      <c r="H7" s="16" t="s">
        <v>1543</v>
      </c>
      <c r="I7" s="16" t="s">
        <v>1561</v>
      </c>
      <c r="J7" s="16" t="s">
        <v>1565</v>
      </c>
      <c r="K7" s="16" t="s">
        <v>1569</v>
      </c>
      <c r="L7" s="7" t="s">
        <v>1575</v>
      </c>
      <c r="M7" s="16" t="s">
        <v>1546</v>
      </c>
      <c r="N7" s="16" t="s">
        <v>1549</v>
      </c>
      <c r="O7" s="16" t="s">
        <v>1552</v>
      </c>
      <c r="P7" s="16" t="s">
        <v>1555</v>
      </c>
      <c r="Q7" s="16" t="s">
        <v>1559</v>
      </c>
      <c r="R7" s="16" t="s">
        <v>1563</v>
      </c>
      <c r="S7" s="16" t="s">
        <v>1567</v>
      </c>
      <c r="T7" s="16" t="s">
        <v>1571</v>
      </c>
      <c r="U7" s="7" t="s">
        <v>1573</v>
      </c>
    </row>
    <row r="8" ht="32" customHeight="1" spans="1:21">
      <c r="A8" s="9"/>
      <c r="B8" s="9" t="s">
        <v>1597</v>
      </c>
      <c r="C8" s="13">
        <v>50</v>
      </c>
      <c r="D8" s="13"/>
      <c r="E8" s="13">
        <v>50</v>
      </c>
      <c r="F8" s="13"/>
      <c r="G8" s="13"/>
      <c r="H8" s="13"/>
      <c r="I8" s="13"/>
      <c r="J8" s="13"/>
      <c r="K8" s="13">
        <v>50</v>
      </c>
      <c r="L8" s="13">
        <f>SUM(L9:L11)</f>
        <v>388</v>
      </c>
      <c r="M8" s="13">
        <f t="shared" ref="M8:T8" si="0">SUM(M9:M11)</f>
        <v>0</v>
      </c>
      <c r="N8" s="13">
        <f t="shared" si="0"/>
        <v>388</v>
      </c>
      <c r="O8" s="13"/>
      <c r="P8" s="13"/>
      <c r="Q8" s="13"/>
      <c r="R8" s="13"/>
      <c r="S8" s="13">
        <f t="shared" si="0"/>
        <v>0</v>
      </c>
      <c r="T8" s="13">
        <f t="shared" si="0"/>
        <v>388</v>
      </c>
      <c r="U8" s="20">
        <f>L8/C8</f>
        <v>7.76</v>
      </c>
    </row>
    <row r="9" ht="32" customHeight="1" spans="1:21">
      <c r="A9" s="17" t="s">
        <v>1598</v>
      </c>
      <c r="B9" s="18" t="s">
        <v>1599</v>
      </c>
      <c r="C9" s="13">
        <v>50</v>
      </c>
      <c r="D9" s="13"/>
      <c r="E9" s="13">
        <v>50</v>
      </c>
      <c r="F9" s="13"/>
      <c r="G9" s="13"/>
      <c r="H9" s="13"/>
      <c r="I9" s="13"/>
      <c r="J9" s="13"/>
      <c r="K9" s="13">
        <v>50</v>
      </c>
      <c r="L9" s="13">
        <v>238</v>
      </c>
      <c r="M9" s="13"/>
      <c r="N9" s="13">
        <v>238</v>
      </c>
      <c r="O9" s="13"/>
      <c r="P9" s="13"/>
      <c r="Q9" s="13"/>
      <c r="R9" s="13"/>
      <c r="S9" s="13"/>
      <c r="T9" s="13">
        <v>238</v>
      </c>
      <c r="U9" s="20">
        <f>L9/C9</f>
        <v>4.76</v>
      </c>
    </row>
    <row r="10" ht="32" customHeight="1" spans="1:21">
      <c r="A10" s="17" t="s">
        <v>1600</v>
      </c>
      <c r="B10" s="17" t="s">
        <v>1601</v>
      </c>
      <c r="C10" s="13"/>
      <c r="D10" s="13"/>
      <c r="E10" s="13"/>
      <c r="F10" s="13"/>
      <c r="G10" s="13"/>
      <c r="H10" s="13"/>
      <c r="I10" s="13"/>
      <c r="J10" s="13"/>
      <c r="K10" s="13"/>
      <c r="L10" s="13">
        <v>150</v>
      </c>
      <c r="M10" s="13"/>
      <c r="N10" s="13">
        <v>150</v>
      </c>
      <c r="O10" s="13"/>
      <c r="P10" s="13"/>
      <c r="Q10" s="13"/>
      <c r="R10" s="13"/>
      <c r="S10" s="13"/>
      <c r="T10" s="13">
        <v>150</v>
      </c>
      <c r="U10" s="20"/>
    </row>
    <row r="11" ht="32" customHeight="1" spans="1:21">
      <c r="A11" s="17" t="s">
        <v>1602</v>
      </c>
      <c r="B11" s="17" t="s">
        <v>1603</v>
      </c>
      <c r="C11" s="13"/>
      <c r="D11" s="13"/>
      <c r="E11" s="13"/>
      <c r="F11" s="13"/>
      <c r="G11" s="13"/>
      <c r="H11" s="13"/>
      <c r="I11" s="13"/>
      <c r="J11" s="13"/>
      <c r="K11" s="13"/>
      <c r="L11" s="13"/>
      <c r="M11" s="13"/>
      <c r="N11" s="13"/>
      <c r="O11" s="13"/>
      <c r="P11" s="13"/>
      <c r="Q11" s="13"/>
      <c r="R11" s="13"/>
      <c r="S11" s="13"/>
      <c r="T11" s="13"/>
      <c r="U11" s="20"/>
    </row>
    <row r="12" ht="32" customHeight="1" spans="1:21">
      <c r="A12" s="9" t="s">
        <v>1020</v>
      </c>
      <c r="B12" s="9"/>
      <c r="C12" s="13"/>
      <c r="D12" s="13"/>
      <c r="E12" s="13"/>
      <c r="F12" s="13"/>
      <c r="G12" s="13"/>
      <c r="H12" s="13"/>
      <c r="I12" s="13"/>
      <c r="J12" s="13"/>
      <c r="K12" s="13"/>
      <c r="L12" s="13"/>
      <c r="M12" s="13"/>
      <c r="N12" s="13"/>
      <c r="O12" s="13"/>
      <c r="P12" s="13"/>
      <c r="Q12" s="13"/>
      <c r="R12" s="13"/>
      <c r="S12" s="13"/>
      <c r="T12" s="13"/>
      <c r="U12" s="20"/>
    </row>
    <row r="13" ht="32" customHeight="1" spans="1:21">
      <c r="A13" s="19" t="s">
        <v>1562</v>
      </c>
      <c r="B13" s="8" t="s">
        <v>1562</v>
      </c>
      <c r="C13" s="13"/>
      <c r="D13" s="13"/>
      <c r="E13" s="13"/>
      <c r="F13" s="13"/>
      <c r="G13" s="13"/>
      <c r="H13" s="13"/>
      <c r="I13" s="13"/>
      <c r="J13" s="13"/>
      <c r="K13" s="13"/>
      <c r="L13" s="13"/>
      <c r="M13" s="13"/>
      <c r="N13" s="13"/>
      <c r="O13" s="13"/>
      <c r="P13" s="13"/>
      <c r="Q13" s="13"/>
      <c r="R13" s="13"/>
      <c r="S13" s="13"/>
      <c r="T13" s="13"/>
      <c r="U13" s="20"/>
    </row>
    <row r="14" ht="32" customHeight="1" spans="1:21">
      <c r="A14" s="19" t="s">
        <v>1566</v>
      </c>
      <c r="B14" s="8"/>
      <c r="C14" s="13"/>
      <c r="D14" s="13"/>
      <c r="E14" s="13"/>
      <c r="F14" s="13"/>
      <c r="G14" s="13"/>
      <c r="H14" s="13"/>
      <c r="I14" s="13"/>
      <c r="J14" s="13"/>
      <c r="K14" s="13"/>
      <c r="L14" s="13"/>
      <c r="M14" s="13"/>
      <c r="N14" s="13"/>
      <c r="O14" s="13"/>
      <c r="P14" s="13"/>
      <c r="Q14" s="13"/>
      <c r="R14" s="13"/>
      <c r="S14" s="13"/>
      <c r="T14" s="13"/>
      <c r="U14" s="20"/>
    </row>
    <row r="15" ht="32" customHeight="1" spans="1:21">
      <c r="A15" s="19" t="s">
        <v>1570</v>
      </c>
      <c r="B15" s="8" t="s">
        <v>1570</v>
      </c>
      <c r="C15" s="13"/>
      <c r="D15" s="13"/>
      <c r="E15" s="13"/>
      <c r="F15" s="13"/>
      <c r="G15" s="13"/>
      <c r="H15" s="13"/>
      <c r="I15" s="13"/>
      <c r="J15" s="13"/>
      <c r="K15" s="13"/>
      <c r="L15" s="13"/>
      <c r="M15" s="13"/>
      <c r="N15" s="13"/>
      <c r="O15" s="13"/>
      <c r="P15" s="13"/>
      <c r="Q15" s="13"/>
      <c r="R15" s="13"/>
      <c r="S15" s="13"/>
      <c r="T15" s="13"/>
      <c r="U15" s="20"/>
    </row>
    <row r="16" ht="32" customHeight="1" spans="1:21">
      <c r="A16" s="19" t="s">
        <v>1572</v>
      </c>
      <c r="B16" s="8"/>
      <c r="C16" s="13">
        <v>134</v>
      </c>
      <c r="D16" s="13"/>
      <c r="E16" s="13">
        <v>134</v>
      </c>
      <c r="F16" s="13"/>
      <c r="G16" s="13"/>
      <c r="H16" s="13"/>
      <c r="I16" s="13"/>
      <c r="J16" s="13"/>
      <c r="K16" s="13">
        <v>134</v>
      </c>
      <c r="L16" s="13"/>
      <c r="M16" s="13"/>
      <c r="N16" s="13"/>
      <c r="O16" s="13"/>
      <c r="P16" s="13"/>
      <c r="Q16" s="13"/>
      <c r="R16" s="13"/>
      <c r="S16" s="13"/>
      <c r="T16" s="13"/>
      <c r="U16" s="20"/>
    </row>
    <row r="17" ht="44.6" customHeight="1" spans="1:21">
      <c r="A17" s="19" t="s">
        <v>1604</v>
      </c>
      <c r="B17" s="8"/>
      <c r="C17" s="12"/>
      <c r="D17" s="12"/>
      <c r="E17" s="12"/>
      <c r="F17" s="12"/>
      <c r="G17" s="12"/>
      <c r="H17" s="12"/>
      <c r="I17" s="12"/>
      <c r="J17" s="12"/>
      <c r="K17" s="12"/>
      <c r="L17" s="12"/>
      <c r="M17" s="12"/>
      <c r="N17" s="12"/>
      <c r="O17" s="12"/>
      <c r="P17" s="12"/>
      <c r="Q17" s="12"/>
      <c r="R17" s="12"/>
      <c r="S17" s="12"/>
      <c r="T17" s="12"/>
      <c r="U17" s="12"/>
    </row>
  </sheetData>
  <mergeCells count="23">
    <mergeCell ref="A2:U2"/>
    <mergeCell ref="A3:U3"/>
    <mergeCell ref="C4:K4"/>
    <mergeCell ref="L4:T4"/>
    <mergeCell ref="D5:E5"/>
    <mergeCell ref="F5:G5"/>
    <mergeCell ref="H5:I5"/>
    <mergeCell ref="J5:K5"/>
    <mergeCell ref="M5:N5"/>
    <mergeCell ref="O5:P5"/>
    <mergeCell ref="Q5:R5"/>
    <mergeCell ref="S5:T5"/>
    <mergeCell ref="A12:B12"/>
    <mergeCell ref="A13:B13"/>
    <mergeCell ref="A14:B14"/>
    <mergeCell ref="A15:B15"/>
    <mergeCell ref="A16:B16"/>
    <mergeCell ref="A17:U17"/>
    <mergeCell ref="A4:A6"/>
    <mergeCell ref="B4:B6"/>
    <mergeCell ref="C5:C6"/>
    <mergeCell ref="L5:L6"/>
    <mergeCell ref="U4:U6"/>
  </mergeCells>
  <pageMargins left="0.751388888888889" right="0.751388888888889" top="1" bottom="1" header="0.5" footer="0.5"/>
  <pageSetup paperSize="9" scale="62"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B7" sqref="B7"/>
    </sheetView>
  </sheetViews>
  <sheetFormatPr defaultColWidth="7.775" defaultRowHeight="14.4" outlineLevelCol="4"/>
  <cols>
    <col min="1" max="1" width="6.31666666666667" style="2" customWidth="1"/>
    <col min="2" max="2" width="44.9416666666667" style="2" customWidth="1"/>
    <col min="3" max="3" width="4.43333333333333" style="2" customWidth="1"/>
    <col min="4" max="5" width="14.9333333333333" style="2" customWidth="1"/>
    <col min="6" max="16384" width="7.775" style="2"/>
  </cols>
  <sheetData>
    <row r="1" ht="15.6" spans="1:1">
      <c r="A1" s="3" t="s">
        <v>1605</v>
      </c>
    </row>
    <row r="2" s="1" customFormat="1" ht="22.2" spans="1:5">
      <c r="A2" s="4" t="s">
        <v>1606</v>
      </c>
      <c r="B2" s="4"/>
      <c r="C2" s="4"/>
      <c r="D2" s="4"/>
      <c r="E2" s="4"/>
    </row>
    <row r="3" ht="21" customHeight="1" spans="1:5">
      <c r="A3" s="5" t="s">
        <v>26</v>
      </c>
      <c r="B3" s="6"/>
      <c r="C3" s="6"/>
      <c r="D3" s="6"/>
      <c r="E3" s="6"/>
    </row>
    <row r="4" ht="22.1" customHeight="1" spans="1:5">
      <c r="A4" s="7" t="s">
        <v>1607</v>
      </c>
      <c r="B4" s="8"/>
      <c r="C4" s="7" t="s">
        <v>1533</v>
      </c>
      <c r="D4" s="7" t="s">
        <v>1535</v>
      </c>
      <c r="E4" s="7" t="s">
        <v>1536</v>
      </c>
    </row>
    <row r="5" ht="22.1" customHeight="1" spans="1:5">
      <c r="A5" s="9" t="s">
        <v>1608</v>
      </c>
      <c r="B5" s="8"/>
      <c r="C5" s="7" t="s">
        <v>1538</v>
      </c>
      <c r="D5" s="9"/>
      <c r="E5" s="9"/>
    </row>
    <row r="6" ht="22.1" customHeight="1" spans="1:5">
      <c r="A6" s="9"/>
      <c r="B6" s="9" t="s">
        <v>1609</v>
      </c>
      <c r="C6" s="7" t="s">
        <v>1539</v>
      </c>
      <c r="D6" s="10"/>
      <c r="E6" s="10">
        <v>11</v>
      </c>
    </row>
    <row r="7" ht="22.1" customHeight="1" spans="1:5">
      <c r="A7" s="9"/>
      <c r="B7" s="9" t="s">
        <v>1610</v>
      </c>
      <c r="C7" s="7" t="s">
        <v>1540</v>
      </c>
      <c r="D7" s="10"/>
      <c r="E7" s="10">
        <v>11</v>
      </c>
    </row>
    <row r="8" ht="22.1" customHeight="1" spans="1:5">
      <c r="A8" s="9"/>
      <c r="B8" s="9" t="s">
        <v>1611</v>
      </c>
      <c r="C8" s="7" t="s">
        <v>1541</v>
      </c>
      <c r="D8" s="10"/>
      <c r="E8" s="10">
        <v>7</v>
      </c>
    </row>
    <row r="9" ht="22.1" customHeight="1" spans="1:5">
      <c r="A9" s="9"/>
      <c r="B9" s="9" t="s">
        <v>1612</v>
      </c>
      <c r="C9" s="7" t="s">
        <v>1542</v>
      </c>
      <c r="D9" s="11" t="s">
        <v>1587</v>
      </c>
      <c r="E9" s="11" t="s">
        <v>1613</v>
      </c>
    </row>
    <row r="10" ht="22.1" customHeight="1" spans="1:5">
      <c r="A10" s="9"/>
      <c r="B10" s="9" t="s">
        <v>1614</v>
      </c>
      <c r="C10" s="7" t="s">
        <v>1543</v>
      </c>
      <c r="D10" s="11" t="s">
        <v>1587</v>
      </c>
      <c r="E10" s="11" t="s">
        <v>1615</v>
      </c>
    </row>
    <row r="11" ht="22.1" customHeight="1" spans="1:5">
      <c r="A11" s="9"/>
      <c r="B11" s="9" t="s">
        <v>1616</v>
      </c>
      <c r="C11" s="7" t="s">
        <v>1561</v>
      </c>
      <c r="D11" s="11" t="s">
        <v>1587</v>
      </c>
      <c r="E11" s="11" t="s">
        <v>1615</v>
      </c>
    </row>
    <row r="12" ht="22.1" customHeight="1" spans="1:5">
      <c r="A12" s="9"/>
      <c r="B12" s="9" t="s">
        <v>1617</v>
      </c>
      <c r="C12" s="7" t="s">
        <v>1565</v>
      </c>
      <c r="D12" s="11" t="s">
        <v>1587</v>
      </c>
      <c r="E12" s="11" t="s">
        <v>1615</v>
      </c>
    </row>
    <row r="13" ht="22.1" customHeight="1" spans="1:5">
      <c r="A13" s="9" t="s">
        <v>1618</v>
      </c>
      <c r="B13" s="8"/>
      <c r="C13" s="7" t="s">
        <v>1569</v>
      </c>
      <c r="D13" s="9"/>
      <c r="E13" s="9"/>
    </row>
    <row r="14" ht="22.1" customHeight="1" spans="1:5">
      <c r="A14" s="9"/>
      <c r="B14" s="9" t="s">
        <v>1619</v>
      </c>
      <c r="C14" s="7" t="s">
        <v>1575</v>
      </c>
      <c r="D14" s="12"/>
      <c r="E14" s="12"/>
    </row>
    <row r="15" ht="22.1" customHeight="1" spans="1:5">
      <c r="A15" s="9"/>
      <c r="B15" s="9" t="s">
        <v>1620</v>
      </c>
      <c r="C15" s="7" t="s">
        <v>1546</v>
      </c>
      <c r="D15" s="13"/>
      <c r="E15" s="13">
        <v>12362061.11</v>
      </c>
    </row>
    <row r="16" ht="22.1" customHeight="1" spans="1:5">
      <c r="A16" s="9"/>
      <c r="B16" s="9" t="s">
        <v>1621</v>
      </c>
      <c r="C16" s="7" t="s">
        <v>1549</v>
      </c>
      <c r="D16" s="13"/>
      <c r="E16" s="13">
        <v>4462454.04</v>
      </c>
    </row>
    <row r="17" ht="22.1" customHeight="1" spans="1:5">
      <c r="A17" s="9"/>
      <c r="B17" s="9" t="s">
        <v>1622</v>
      </c>
      <c r="C17" s="7" t="s">
        <v>1552</v>
      </c>
      <c r="D17" s="13"/>
      <c r="E17" s="13">
        <v>7899607.07</v>
      </c>
    </row>
    <row r="18" ht="22.1" customHeight="1" spans="1:5">
      <c r="A18" s="9"/>
      <c r="B18" s="9" t="s">
        <v>1623</v>
      </c>
      <c r="C18" s="7" t="s">
        <v>1555</v>
      </c>
      <c r="D18" s="13"/>
      <c r="E18" s="13">
        <v>56313.92</v>
      </c>
    </row>
    <row r="19" ht="22.1" customHeight="1" spans="1:5">
      <c r="A19" s="9"/>
      <c r="B19" s="9" t="s">
        <v>1624</v>
      </c>
      <c r="C19" s="7" t="s">
        <v>1559</v>
      </c>
      <c r="D19" s="13"/>
      <c r="E19" s="13">
        <v>52840.47</v>
      </c>
    </row>
    <row r="20" ht="22.1" customHeight="1" spans="1:5">
      <c r="A20" s="9"/>
      <c r="B20" s="9" t="s">
        <v>1625</v>
      </c>
      <c r="C20" s="7" t="s">
        <v>1563</v>
      </c>
      <c r="D20" s="13"/>
      <c r="E20" s="13">
        <v>52840.47</v>
      </c>
    </row>
    <row r="21" ht="22.1" customHeight="1" spans="1:5">
      <c r="A21" s="9"/>
      <c r="B21" s="9" t="s">
        <v>1626</v>
      </c>
      <c r="C21" s="7" t="s">
        <v>1567</v>
      </c>
      <c r="D21" s="12"/>
      <c r="E21" s="12"/>
    </row>
    <row r="22" ht="22.1" customHeight="1" spans="1:5">
      <c r="A22" s="9"/>
      <c r="B22" s="9" t="s">
        <v>1620</v>
      </c>
      <c r="C22" s="7" t="s">
        <v>1571</v>
      </c>
      <c r="D22" s="13"/>
      <c r="E22" s="13">
        <v>8269515.04</v>
      </c>
    </row>
    <row r="23" ht="22.1" customHeight="1" spans="1:5">
      <c r="A23" s="9"/>
      <c r="B23" s="9" t="s">
        <v>1621</v>
      </c>
      <c r="C23" s="7" t="s">
        <v>1573</v>
      </c>
      <c r="D23" s="13"/>
      <c r="E23" s="13">
        <v>3170811.69</v>
      </c>
    </row>
    <row r="24" ht="22.1" customHeight="1" spans="1:5">
      <c r="A24" s="9"/>
      <c r="B24" s="9" t="s">
        <v>1622</v>
      </c>
      <c r="C24" s="7" t="s">
        <v>1577</v>
      </c>
      <c r="D24" s="13"/>
      <c r="E24" s="13">
        <v>5098703.35</v>
      </c>
    </row>
    <row r="25" ht="22.1" customHeight="1" spans="1:5">
      <c r="A25" s="9"/>
      <c r="B25" s="9" t="s">
        <v>1623</v>
      </c>
      <c r="C25" s="7" t="s">
        <v>1627</v>
      </c>
      <c r="D25" s="13"/>
      <c r="E25" s="13">
        <v>59067.16</v>
      </c>
    </row>
    <row r="26" ht="22.1" customHeight="1" spans="1:5">
      <c r="A26" s="9"/>
      <c r="B26" s="9" t="s">
        <v>1624</v>
      </c>
      <c r="C26" s="7" t="s">
        <v>1628</v>
      </c>
      <c r="D26" s="13"/>
      <c r="E26" s="13">
        <v>55310</v>
      </c>
    </row>
    <row r="27" ht="22.1" customHeight="1" spans="1:5">
      <c r="A27" s="9"/>
      <c r="B27" s="9" t="s">
        <v>1625</v>
      </c>
      <c r="C27" s="7" t="s">
        <v>1629</v>
      </c>
      <c r="D27" s="13"/>
      <c r="E27" s="13">
        <v>55310</v>
      </c>
    </row>
    <row r="28" ht="22.1" customHeight="1" spans="1:5">
      <c r="A28" s="9" t="s">
        <v>1630</v>
      </c>
      <c r="B28" s="8"/>
      <c r="C28" s="7" t="s">
        <v>1631</v>
      </c>
      <c r="D28" s="9"/>
      <c r="E28" s="9"/>
    </row>
    <row r="29" ht="22.1" customHeight="1" spans="1:5">
      <c r="A29" s="9"/>
      <c r="B29" s="9" t="s">
        <v>1632</v>
      </c>
      <c r="C29" s="7" t="s">
        <v>1633</v>
      </c>
      <c r="D29" s="11" t="s">
        <v>1587</v>
      </c>
      <c r="E29" s="11" t="s">
        <v>1634</v>
      </c>
    </row>
    <row r="30" ht="22.1" customHeight="1" spans="1:5">
      <c r="A30" s="9"/>
      <c r="B30" s="9" t="s">
        <v>1635</v>
      </c>
      <c r="C30" s="7" t="s">
        <v>1636</v>
      </c>
      <c r="D30" s="11" t="s">
        <v>1587</v>
      </c>
      <c r="E30" s="11" t="s">
        <v>1637</v>
      </c>
    </row>
    <row r="31" ht="22.1" customHeight="1" spans="1:5">
      <c r="A31" s="9" t="s">
        <v>1638</v>
      </c>
      <c r="B31" s="8"/>
      <c r="C31" s="7" t="s">
        <v>1639</v>
      </c>
      <c r="D31" s="9"/>
      <c r="E31" s="9"/>
    </row>
    <row r="32" ht="22.1" customHeight="1" spans="1:5">
      <c r="A32" s="9"/>
      <c r="B32" s="9" t="s">
        <v>1640</v>
      </c>
      <c r="C32" s="7" t="s">
        <v>1641</v>
      </c>
      <c r="D32" s="11" t="s">
        <v>1587</v>
      </c>
      <c r="E32" s="11" t="s">
        <v>1642</v>
      </c>
    </row>
    <row r="33" ht="22.1" customHeight="1" spans="1:5">
      <c r="A33" s="9"/>
      <c r="B33" s="9" t="s">
        <v>1643</v>
      </c>
      <c r="C33" s="7" t="s">
        <v>1644</v>
      </c>
      <c r="D33" s="11" t="s">
        <v>1587</v>
      </c>
      <c r="E33" s="11" t="s">
        <v>1645</v>
      </c>
    </row>
    <row r="34" ht="22.1" customHeight="1" spans="1:5">
      <c r="A34" s="9" t="s">
        <v>1646</v>
      </c>
      <c r="B34" s="9"/>
      <c r="C34" s="7"/>
      <c r="D34" s="12"/>
      <c r="E34" s="12"/>
    </row>
  </sheetData>
  <mergeCells count="8">
    <mergeCell ref="A2:E2"/>
    <mergeCell ref="A3:E3"/>
    <mergeCell ref="A4:B4"/>
    <mergeCell ref="A5:B5"/>
    <mergeCell ref="A13:B13"/>
    <mergeCell ref="A28:B28"/>
    <mergeCell ref="A31:B31"/>
    <mergeCell ref="A34:E34"/>
  </mergeCells>
  <pageMargins left="0.629166666666667" right="0.235416666666667" top="0.629166666666667" bottom="0.432638888888889" header="0.235416666666667" footer="0.5"/>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D13" sqref="D13"/>
    </sheetView>
  </sheetViews>
  <sheetFormatPr defaultColWidth="9" defaultRowHeight="15.6"/>
  <cols>
    <col min="1" max="1" width="117.375" style="290" customWidth="1"/>
    <col min="2" max="16384" width="9" style="290"/>
  </cols>
  <sheetData>
    <row r="1" ht="48.75" customHeight="1" spans="1:1">
      <c r="A1" s="291" t="s">
        <v>8</v>
      </c>
    </row>
    <row r="2" s="288" customFormat="1" ht="27.95" customHeight="1" spans="1:1">
      <c r="A2" s="292" t="s">
        <v>9</v>
      </c>
    </row>
    <row r="3" s="288" customFormat="1" ht="27.95" customHeight="1" spans="1:1">
      <c r="A3" s="292" t="s">
        <v>10</v>
      </c>
    </row>
    <row r="4" s="288" customFormat="1" ht="27.95" customHeight="1" spans="1:1">
      <c r="A4" s="292" t="s">
        <v>11</v>
      </c>
    </row>
    <row r="5" s="288" customFormat="1" ht="27.95" customHeight="1" spans="1:1">
      <c r="A5" s="292" t="s">
        <v>12</v>
      </c>
    </row>
    <row r="6" s="288" customFormat="1" ht="27.95" customHeight="1" spans="1:1">
      <c r="A6" s="292" t="s">
        <v>13</v>
      </c>
    </row>
    <row r="7" s="288" customFormat="1" ht="27.95" customHeight="1" spans="1:1">
      <c r="A7" s="292" t="s">
        <v>14</v>
      </c>
    </row>
    <row r="8" s="288" customFormat="1" ht="27.95" customHeight="1" spans="1:1">
      <c r="A8" s="292" t="s">
        <v>15</v>
      </c>
    </row>
    <row r="9" s="288" customFormat="1" ht="27.95" customHeight="1" spans="1:1">
      <c r="A9" s="292" t="s">
        <v>16</v>
      </c>
    </row>
    <row r="10" s="288" customFormat="1" ht="27.95" customHeight="1" spans="1:1">
      <c r="A10" s="292" t="s">
        <v>17</v>
      </c>
    </row>
    <row r="11" s="288" customFormat="1" ht="27.95" customHeight="1" spans="1:1">
      <c r="A11" s="292" t="s">
        <v>18</v>
      </c>
    </row>
    <row r="12" s="288" customFormat="1" ht="27.95" customHeight="1" spans="1:1">
      <c r="A12" s="292" t="s">
        <v>19</v>
      </c>
    </row>
    <row r="13" s="288" customFormat="1" ht="27.95" customHeight="1" spans="1:1">
      <c r="A13" s="292" t="s">
        <v>20</v>
      </c>
    </row>
    <row r="14" s="288" customFormat="1" ht="27.95" customHeight="1" spans="1:1">
      <c r="A14" s="292" t="s">
        <v>21</v>
      </c>
    </row>
    <row r="15" s="289" customFormat="1" ht="27.95" customHeight="1" spans="1:1">
      <c r="A15" s="292" t="s">
        <v>22</v>
      </c>
    </row>
    <row r="16" ht="27.95" customHeight="1" spans="1:1">
      <c r="A16" s="292" t="s">
        <v>23</v>
      </c>
    </row>
  </sheetData>
  <printOptions horizontalCentered="1"/>
  <pageMargins left="0.75" right="0.75" top="0.438888888888889" bottom="0.659027777777778" header="0.21875" footer="0.509027777777778"/>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showZeros="0" zoomScale="93" zoomScaleNormal="93" workbookViewId="0">
      <pane ySplit="5" topLeftCell="A6" activePane="bottomLeft" state="frozen"/>
      <selection/>
      <selection pane="bottomLeft" activeCell="D12" sqref="D12"/>
    </sheetView>
  </sheetViews>
  <sheetFormatPr defaultColWidth="9" defaultRowHeight="14.4" outlineLevelCol="6"/>
  <cols>
    <col min="1" max="1" width="9" style="29"/>
    <col min="2" max="2" width="32.1166666666667" style="29" customWidth="1"/>
    <col min="3" max="7" width="19.8833333333333" style="32" customWidth="1"/>
    <col min="8" max="16384" width="9" style="29"/>
  </cols>
  <sheetData>
    <row r="1" ht="18" customHeight="1" spans="1:1">
      <c r="A1" s="33" t="s">
        <v>24</v>
      </c>
    </row>
    <row r="2" s="30" customFormat="1" ht="22.2" spans="1:7">
      <c r="A2" s="25" t="s">
        <v>25</v>
      </c>
      <c r="B2" s="25"/>
      <c r="C2" s="34"/>
      <c r="D2" s="34"/>
      <c r="E2" s="34"/>
      <c r="F2" s="34"/>
      <c r="G2" s="34"/>
    </row>
    <row r="3" ht="20.25" customHeight="1" spans="7:7">
      <c r="G3" s="35" t="s">
        <v>26</v>
      </c>
    </row>
    <row r="4" ht="31.5" customHeight="1" spans="1:7">
      <c r="A4" s="277" t="s">
        <v>27</v>
      </c>
      <c r="B4" s="278"/>
      <c r="C4" s="37" t="s">
        <v>28</v>
      </c>
      <c r="D4" s="37" t="s">
        <v>29</v>
      </c>
      <c r="E4" s="279" t="s">
        <v>30</v>
      </c>
      <c r="F4" s="280"/>
      <c r="G4" s="281"/>
    </row>
    <row r="5" ht="34" customHeight="1" spans="1:7">
      <c r="A5" s="176" t="s">
        <v>31</v>
      </c>
      <c r="B5" s="176" t="s">
        <v>32</v>
      </c>
      <c r="C5" s="40"/>
      <c r="D5" s="40"/>
      <c r="E5" s="59" t="s">
        <v>33</v>
      </c>
      <c r="F5" s="60" t="s">
        <v>34</v>
      </c>
      <c r="G5" s="60" t="s">
        <v>35</v>
      </c>
    </row>
    <row r="6" ht="20.1" customHeight="1" spans="1:7">
      <c r="A6" s="47">
        <v>101</v>
      </c>
      <c r="B6" s="49" t="s">
        <v>36</v>
      </c>
      <c r="C6" s="45">
        <f>SUM(C7:C22)</f>
        <v>120280</v>
      </c>
      <c r="D6" s="45">
        <f>SUM(D7:D22)</f>
        <v>118432</v>
      </c>
      <c r="E6" s="45">
        <f>SUM(E7:E22)</f>
        <v>130300</v>
      </c>
      <c r="F6" s="282">
        <f>E6/C6</f>
        <v>1.08330562021949</v>
      </c>
      <c r="G6" s="282">
        <f>E6/D6</f>
        <v>1.10020940286409</v>
      </c>
    </row>
    <row r="7" ht="20.1" customHeight="1" spans="1:7">
      <c r="A7" s="47">
        <v>10101</v>
      </c>
      <c r="B7" s="49" t="s">
        <v>37</v>
      </c>
      <c r="C7" s="45">
        <v>41500</v>
      </c>
      <c r="D7" s="45">
        <v>32452</v>
      </c>
      <c r="E7" s="45">
        <v>34866</v>
      </c>
      <c r="F7" s="282">
        <f>E7/C7</f>
        <v>0.840144578313253</v>
      </c>
      <c r="G7" s="282">
        <f>E7/D7</f>
        <v>1.07438678663873</v>
      </c>
    </row>
    <row r="8" ht="20.1" customHeight="1" spans="1:7">
      <c r="A8" s="47">
        <v>10104</v>
      </c>
      <c r="B8" s="49" t="s">
        <v>38</v>
      </c>
      <c r="C8" s="45">
        <v>13200</v>
      </c>
      <c r="D8" s="45">
        <v>9141</v>
      </c>
      <c r="E8" s="45">
        <v>9481</v>
      </c>
      <c r="F8" s="282">
        <f t="shared" ref="F8:F33" si="0">E8/C8</f>
        <v>0.718257575757576</v>
      </c>
      <c r="G8" s="282">
        <f t="shared" ref="G8:G33" si="1">E8/D8</f>
        <v>1.0371950552456</v>
      </c>
    </row>
    <row r="9" ht="20.1" customHeight="1" spans="1:7">
      <c r="A9" s="47">
        <v>10105</v>
      </c>
      <c r="B9" s="49" t="s">
        <v>39</v>
      </c>
      <c r="C9" s="45"/>
      <c r="D9" s="45"/>
      <c r="E9" s="45">
        <v>0</v>
      </c>
      <c r="F9" s="282"/>
      <c r="G9" s="282"/>
    </row>
    <row r="10" ht="20.1" customHeight="1" spans="1:7">
      <c r="A10" s="47">
        <v>10106</v>
      </c>
      <c r="B10" s="49" t="s">
        <v>40</v>
      </c>
      <c r="C10" s="45">
        <v>3500</v>
      </c>
      <c r="D10" s="45">
        <v>1895</v>
      </c>
      <c r="E10" s="45">
        <v>1960</v>
      </c>
      <c r="F10" s="282">
        <f t="shared" si="0"/>
        <v>0.56</v>
      </c>
      <c r="G10" s="282">
        <f t="shared" si="1"/>
        <v>1.03430079155673</v>
      </c>
    </row>
    <row r="11" ht="20.1" customHeight="1" spans="1:7">
      <c r="A11" s="47">
        <v>10107</v>
      </c>
      <c r="B11" s="49" t="s">
        <v>41</v>
      </c>
      <c r="C11" s="45">
        <v>1350</v>
      </c>
      <c r="D11" s="45">
        <v>888</v>
      </c>
      <c r="E11" s="45">
        <v>1950</v>
      </c>
      <c r="F11" s="282">
        <f t="shared" si="0"/>
        <v>1.44444444444444</v>
      </c>
      <c r="G11" s="282">
        <f t="shared" si="1"/>
        <v>2.19594594594595</v>
      </c>
    </row>
    <row r="12" ht="20.1" customHeight="1" spans="1:7">
      <c r="A12" s="47">
        <v>10109</v>
      </c>
      <c r="B12" s="49" t="s">
        <v>42</v>
      </c>
      <c r="C12" s="45">
        <v>5700</v>
      </c>
      <c r="D12" s="45">
        <v>3576</v>
      </c>
      <c r="E12" s="45">
        <v>4500</v>
      </c>
      <c r="F12" s="282">
        <f t="shared" si="0"/>
        <v>0.789473684210526</v>
      </c>
      <c r="G12" s="282">
        <f t="shared" si="1"/>
        <v>1.25838926174497</v>
      </c>
    </row>
    <row r="13" ht="20.1" customHeight="1" spans="1:7">
      <c r="A13" s="47">
        <v>10110</v>
      </c>
      <c r="B13" s="49" t="s">
        <v>43</v>
      </c>
      <c r="C13" s="45">
        <v>3400</v>
      </c>
      <c r="D13" s="45">
        <v>4273</v>
      </c>
      <c r="E13" s="45">
        <v>5200</v>
      </c>
      <c r="F13" s="282">
        <f t="shared" si="0"/>
        <v>1.52941176470588</v>
      </c>
      <c r="G13" s="282">
        <f t="shared" si="1"/>
        <v>1.21694359934472</v>
      </c>
    </row>
    <row r="14" ht="20.1" customHeight="1" spans="1:7">
      <c r="A14" s="47">
        <v>10111</v>
      </c>
      <c r="B14" s="49" t="s">
        <v>44</v>
      </c>
      <c r="C14" s="45">
        <v>2500</v>
      </c>
      <c r="D14" s="45">
        <v>3747</v>
      </c>
      <c r="E14" s="45">
        <v>4622</v>
      </c>
      <c r="F14" s="282">
        <f t="shared" si="0"/>
        <v>1.8488</v>
      </c>
      <c r="G14" s="282">
        <f t="shared" si="1"/>
        <v>1.2335201494529</v>
      </c>
    </row>
    <row r="15" ht="20.1" customHeight="1" spans="1:7">
      <c r="A15" s="47">
        <v>10112</v>
      </c>
      <c r="B15" s="49" t="s">
        <v>45</v>
      </c>
      <c r="C15" s="45">
        <v>1500</v>
      </c>
      <c r="D15" s="45">
        <v>2293</v>
      </c>
      <c r="E15" s="45">
        <v>3220</v>
      </c>
      <c r="F15" s="282">
        <f t="shared" si="0"/>
        <v>2.14666666666667</v>
      </c>
      <c r="G15" s="282">
        <f t="shared" si="1"/>
        <v>1.40427387701701</v>
      </c>
    </row>
    <row r="16" ht="20.1" customHeight="1" spans="1:7">
      <c r="A16" s="47">
        <v>10113</v>
      </c>
      <c r="B16" s="49" t="s">
        <v>46</v>
      </c>
      <c r="C16" s="45">
        <v>8100</v>
      </c>
      <c r="D16" s="45">
        <v>7650</v>
      </c>
      <c r="E16" s="45">
        <v>8415</v>
      </c>
      <c r="F16" s="282">
        <f t="shared" si="0"/>
        <v>1.03888888888889</v>
      </c>
      <c r="G16" s="282">
        <f t="shared" si="1"/>
        <v>1.1</v>
      </c>
    </row>
    <row r="17" ht="20.1" customHeight="1" spans="1:7">
      <c r="A17" s="47">
        <v>10114</v>
      </c>
      <c r="B17" s="49" t="s">
        <v>47</v>
      </c>
      <c r="C17" s="45">
        <v>2200</v>
      </c>
      <c r="D17" s="45">
        <v>1646</v>
      </c>
      <c r="E17" s="45">
        <v>2211</v>
      </c>
      <c r="F17" s="282">
        <f t="shared" si="0"/>
        <v>1.005</v>
      </c>
      <c r="G17" s="282">
        <f t="shared" si="1"/>
        <v>1.34325637910085</v>
      </c>
    </row>
    <row r="18" ht="20.1" customHeight="1" spans="1:7">
      <c r="A18" s="47">
        <v>10118</v>
      </c>
      <c r="B18" s="49" t="s">
        <v>48</v>
      </c>
      <c r="C18" s="45">
        <v>2200</v>
      </c>
      <c r="D18" s="45">
        <v>2267</v>
      </c>
      <c r="E18" s="45">
        <v>6750</v>
      </c>
      <c r="F18" s="282">
        <f t="shared" si="0"/>
        <v>3.06818181818182</v>
      </c>
      <c r="G18" s="282">
        <f t="shared" si="1"/>
        <v>2.97750330833701</v>
      </c>
    </row>
    <row r="19" ht="20.1" customHeight="1" spans="1:7">
      <c r="A19" s="47">
        <v>10119</v>
      </c>
      <c r="B19" s="49" t="s">
        <v>49</v>
      </c>
      <c r="C19" s="45">
        <v>33490</v>
      </c>
      <c r="D19" s="45">
        <v>46587</v>
      </c>
      <c r="E19" s="45">
        <v>44630</v>
      </c>
      <c r="F19" s="282">
        <f t="shared" si="0"/>
        <v>1.33263660794267</v>
      </c>
      <c r="G19" s="282">
        <f t="shared" si="1"/>
        <v>0.957992573035396</v>
      </c>
    </row>
    <row r="20" ht="20.1" customHeight="1" spans="1:7">
      <c r="A20" s="47">
        <v>10120</v>
      </c>
      <c r="B20" s="49" t="s">
        <v>50</v>
      </c>
      <c r="C20" s="45">
        <v>1480</v>
      </c>
      <c r="D20" s="45">
        <v>1831</v>
      </c>
      <c r="E20" s="45">
        <v>2250</v>
      </c>
      <c r="F20" s="282">
        <f t="shared" si="0"/>
        <v>1.52027027027027</v>
      </c>
      <c r="G20" s="282">
        <f t="shared" si="1"/>
        <v>1.22883670125614</v>
      </c>
    </row>
    <row r="21" ht="20.1" customHeight="1" spans="1:7">
      <c r="A21" s="47">
        <v>10121</v>
      </c>
      <c r="B21" s="49" t="s">
        <v>51</v>
      </c>
      <c r="C21" s="45">
        <v>160</v>
      </c>
      <c r="D21" s="45">
        <v>207</v>
      </c>
      <c r="E21" s="45">
        <v>245</v>
      </c>
      <c r="F21" s="282">
        <f t="shared" si="0"/>
        <v>1.53125</v>
      </c>
      <c r="G21" s="282">
        <f t="shared" si="1"/>
        <v>1.18357487922705</v>
      </c>
    </row>
    <row r="22" ht="20.1" customHeight="1" spans="1:7">
      <c r="A22" s="47">
        <v>10199</v>
      </c>
      <c r="B22" s="49" t="s">
        <v>52</v>
      </c>
      <c r="C22" s="45"/>
      <c r="D22" s="45">
        <v>-21</v>
      </c>
      <c r="E22" s="45"/>
      <c r="F22" s="282"/>
      <c r="G22" s="282"/>
    </row>
    <row r="23" ht="21" customHeight="1" spans="1:7">
      <c r="A23" s="47">
        <v>103</v>
      </c>
      <c r="B23" s="49" t="s">
        <v>53</v>
      </c>
      <c r="C23" s="45">
        <f>SUM(C24:C31)</f>
        <v>49600</v>
      </c>
      <c r="D23" s="45">
        <f>SUM(D24:D31)</f>
        <v>55922</v>
      </c>
      <c r="E23" s="45">
        <f>SUM(E24:E31)</f>
        <v>63000</v>
      </c>
      <c r="F23" s="282">
        <f t="shared" si="0"/>
        <v>1.27016129032258</v>
      </c>
      <c r="G23" s="282">
        <f t="shared" si="1"/>
        <v>1.12656914988734</v>
      </c>
    </row>
    <row r="24" ht="20.1" customHeight="1" spans="1:7">
      <c r="A24" s="47">
        <v>10302</v>
      </c>
      <c r="B24" s="49" t="s">
        <v>54</v>
      </c>
      <c r="C24" s="45">
        <v>3448</v>
      </c>
      <c r="D24" s="45">
        <v>6969</v>
      </c>
      <c r="E24" s="45">
        <v>7988</v>
      </c>
      <c r="F24" s="282">
        <f t="shared" si="0"/>
        <v>2.31670533642691</v>
      </c>
      <c r="G24" s="282">
        <f t="shared" si="1"/>
        <v>1.14621896972306</v>
      </c>
    </row>
    <row r="25" ht="20.1" customHeight="1" spans="1:7">
      <c r="A25" s="47">
        <v>10304</v>
      </c>
      <c r="B25" s="49" t="s">
        <v>55</v>
      </c>
      <c r="C25" s="45">
        <v>8402</v>
      </c>
      <c r="D25" s="45">
        <v>5759</v>
      </c>
      <c r="E25" s="45">
        <v>4908</v>
      </c>
      <c r="F25" s="282">
        <f t="shared" si="0"/>
        <v>0.584146631754344</v>
      </c>
      <c r="G25" s="282">
        <f t="shared" si="1"/>
        <v>0.852231290154541</v>
      </c>
    </row>
    <row r="26" ht="20.1" customHeight="1" spans="1:7">
      <c r="A26" s="47">
        <v>10305</v>
      </c>
      <c r="B26" s="49" t="s">
        <v>56</v>
      </c>
      <c r="C26" s="45">
        <v>13271</v>
      </c>
      <c r="D26" s="45">
        <v>9524</v>
      </c>
      <c r="E26" s="45">
        <v>15699</v>
      </c>
      <c r="F26" s="282">
        <f t="shared" si="0"/>
        <v>1.18295531610278</v>
      </c>
      <c r="G26" s="282">
        <f t="shared" si="1"/>
        <v>1.64836203275934</v>
      </c>
    </row>
    <row r="27" ht="20.1" customHeight="1" spans="1:7">
      <c r="A27" s="47">
        <v>10306</v>
      </c>
      <c r="B27" s="49" t="s">
        <v>57</v>
      </c>
      <c r="C27" s="45"/>
      <c r="D27" s="45">
        <v>0</v>
      </c>
      <c r="E27" s="45"/>
      <c r="F27" s="282"/>
      <c r="G27" s="282"/>
    </row>
    <row r="28" ht="20.1" customHeight="1" spans="1:7">
      <c r="A28" s="47">
        <v>10307</v>
      </c>
      <c r="B28" s="49" t="s">
        <v>58</v>
      </c>
      <c r="C28" s="45">
        <v>20962</v>
      </c>
      <c r="D28" s="45">
        <v>33362</v>
      </c>
      <c r="E28" s="45">
        <v>27145</v>
      </c>
      <c r="F28" s="282">
        <f t="shared" si="0"/>
        <v>1.29496231275642</v>
      </c>
      <c r="G28" s="282">
        <f t="shared" si="1"/>
        <v>0.813650260775733</v>
      </c>
    </row>
    <row r="29" ht="20.1" customHeight="1" spans="1:7">
      <c r="A29" s="47">
        <v>10308</v>
      </c>
      <c r="B29" s="49" t="s">
        <v>59</v>
      </c>
      <c r="C29" s="45"/>
      <c r="D29" s="45">
        <v>210</v>
      </c>
      <c r="E29" s="45"/>
      <c r="F29" s="282"/>
      <c r="G29" s="282"/>
    </row>
    <row r="30" s="276" customFormat="1" ht="20.1" customHeight="1" spans="1:7">
      <c r="A30" s="47">
        <v>10309</v>
      </c>
      <c r="B30" s="49" t="s">
        <v>60</v>
      </c>
      <c r="C30" s="45"/>
      <c r="D30" s="45">
        <v>72</v>
      </c>
      <c r="E30" s="45"/>
      <c r="F30" s="282"/>
      <c r="G30" s="282"/>
    </row>
    <row r="31" s="276" customFormat="1" ht="20.1" customHeight="1" spans="1:7">
      <c r="A31" s="47">
        <v>10399</v>
      </c>
      <c r="B31" s="49" t="s">
        <v>61</v>
      </c>
      <c r="C31" s="45">
        <v>3517</v>
      </c>
      <c r="D31" s="45">
        <v>26</v>
      </c>
      <c r="E31" s="45">
        <v>7260</v>
      </c>
      <c r="F31" s="282">
        <f t="shared" si="0"/>
        <v>2.06425931191356</v>
      </c>
      <c r="G31" s="282">
        <f t="shared" si="1"/>
        <v>279.230769230769</v>
      </c>
    </row>
    <row r="32" s="276" customFormat="1" ht="20.1" customHeight="1" spans="1:7">
      <c r="A32" s="47"/>
      <c r="B32" s="49" t="s">
        <v>0</v>
      </c>
      <c r="C32" s="45"/>
      <c r="D32" s="283"/>
      <c r="E32" s="283"/>
      <c r="F32" s="282"/>
      <c r="G32" s="282"/>
    </row>
    <row r="33" ht="20.1" customHeight="1" spans="1:7">
      <c r="A33" s="284" t="s">
        <v>62</v>
      </c>
      <c r="B33" s="285"/>
      <c r="C33" s="286">
        <v>169880</v>
      </c>
      <c r="D33" s="286">
        <f>D6+D23</f>
        <v>174354</v>
      </c>
      <c r="E33" s="286">
        <f>E6+E23</f>
        <v>193300</v>
      </c>
      <c r="F33" s="287">
        <f t="shared" si="0"/>
        <v>1.13786202024959</v>
      </c>
      <c r="G33" s="287">
        <f t="shared" si="1"/>
        <v>1.10866398247244</v>
      </c>
    </row>
  </sheetData>
  <mergeCells count="6">
    <mergeCell ref="A2:G2"/>
    <mergeCell ref="A4:B4"/>
    <mergeCell ref="E4:G4"/>
    <mergeCell ref="A33:B33"/>
    <mergeCell ref="C4:C5"/>
    <mergeCell ref="D4:D5"/>
  </mergeCells>
  <printOptions horizontalCentered="1"/>
  <pageMargins left="0.471527777777778" right="0.471527777777778" top="0.196527777777778" bottom="0.0777777777777778" header="0" footer="0"/>
  <pageSetup paperSize="9" scale="69" fitToWidth="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1"/>
  <sheetViews>
    <sheetView workbookViewId="0">
      <pane ySplit="5" topLeftCell="A6" activePane="bottomLeft" state="frozen"/>
      <selection/>
      <selection pane="bottomLeft" activeCell="D1144" sqref="D1144"/>
    </sheetView>
  </sheetViews>
  <sheetFormatPr defaultColWidth="9" defaultRowHeight="14.4" outlineLevelCol="7"/>
  <cols>
    <col min="1" max="1" width="3.875" style="184" customWidth="1"/>
    <col min="2" max="2" width="9" style="245"/>
    <col min="3" max="3" width="52.625" style="184" customWidth="1"/>
    <col min="4" max="6" width="10.5" style="246" customWidth="1"/>
    <col min="7" max="8" width="10.5" style="184" customWidth="1"/>
    <col min="9" max="16384" width="9" style="184"/>
  </cols>
  <sheetData>
    <row r="1" ht="15.6" spans="2:8">
      <c r="B1" s="247" t="s">
        <v>63</v>
      </c>
      <c r="G1" s="248" t="s">
        <v>0</v>
      </c>
      <c r="H1" s="248"/>
    </row>
    <row r="2" s="182" customFormat="1" ht="22.2" spans="2:8">
      <c r="B2" s="187" t="s">
        <v>64</v>
      </c>
      <c r="C2" s="187"/>
      <c r="D2" s="187"/>
      <c r="E2" s="187"/>
      <c r="F2" s="187"/>
      <c r="G2" s="187"/>
      <c r="H2" s="187"/>
    </row>
    <row r="3" spans="8:8">
      <c r="H3" s="248" t="s">
        <v>26</v>
      </c>
    </row>
    <row r="4" ht="23" customHeight="1" spans="2:8">
      <c r="B4" s="249" t="s">
        <v>27</v>
      </c>
      <c r="C4" s="250"/>
      <c r="D4" s="214" t="s">
        <v>28</v>
      </c>
      <c r="E4" s="214" t="s">
        <v>29</v>
      </c>
      <c r="F4" s="190" t="s">
        <v>30</v>
      </c>
      <c r="G4" s="190"/>
      <c r="H4" s="190"/>
    </row>
    <row r="5" ht="38" customHeight="1" spans="2:8">
      <c r="B5" s="189" t="s">
        <v>31</v>
      </c>
      <c r="C5" s="250" t="s">
        <v>32</v>
      </c>
      <c r="D5" s="218"/>
      <c r="E5" s="218"/>
      <c r="F5" s="190" t="s">
        <v>33</v>
      </c>
      <c r="G5" s="220" t="s">
        <v>34</v>
      </c>
      <c r="H5" s="220" t="s">
        <v>35</v>
      </c>
    </row>
    <row r="6" spans="1:8">
      <c r="A6" s="184">
        <f>LEN(B6)</f>
        <v>3</v>
      </c>
      <c r="B6" s="192">
        <v>201</v>
      </c>
      <c r="C6" s="251" t="s">
        <v>65</v>
      </c>
      <c r="D6" s="198">
        <f>SUM(D7,D19,D28,D39,D50,D61,D72,D80,D89,D102,D111,D122,D134,D141,D149,D155,D162,D169,D176,D183,D190,D198,D204,D210,D217,D232)</f>
        <v>49825</v>
      </c>
      <c r="E6" s="252">
        <f>SUM(E7+E19+E28+E39+E50+E61+E72+E80+E89+E102+E111+E122+E134+E141+E149+E155+E162+E169+E176+E183+E190+E198+E204+E210+E217+E232)</f>
        <v>57507</v>
      </c>
      <c r="F6" s="198">
        <f t="shared" ref="D6:F6" si="0">SUM(F7,F19,F28,F39,F50,F61,F72,F80,F89,F102,F111,F122,F134,F141,F149,F155,F162,F169,F176,F183,F190,F198,F204,F210,F217,F232)</f>
        <v>59843</v>
      </c>
      <c r="G6" s="253">
        <f t="shared" ref="G6:G11" si="1">F6/D6</f>
        <v>1.20106372303061</v>
      </c>
      <c r="H6" s="253">
        <f>F6/E6</f>
        <v>1.04062114177404</v>
      </c>
    </row>
    <row r="7" s="184" customFormat="1" spans="1:8">
      <c r="A7" s="184">
        <f t="shared" ref="A7:A70" si="2">LEN(B7)</f>
        <v>5</v>
      </c>
      <c r="B7" s="192">
        <v>20101</v>
      </c>
      <c r="C7" s="254" t="s">
        <v>66</v>
      </c>
      <c r="D7" s="198">
        <f>SUM(D8:D18)</f>
        <v>1656</v>
      </c>
      <c r="E7" s="252">
        <f>SUM(E8:E18)</f>
        <v>1852</v>
      </c>
      <c r="F7" s="198">
        <f t="shared" ref="D7:F7" si="3">SUM(F8:F18)</f>
        <v>1816</v>
      </c>
      <c r="G7" s="253">
        <f t="shared" si="1"/>
        <v>1.09661835748792</v>
      </c>
      <c r="H7" s="253">
        <f t="shared" ref="H7:H70" si="4">F7/E7</f>
        <v>0.980561555075594</v>
      </c>
    </row>
    <row r="8" spans="1:8">
      <c r="A8" s="184">
        <f t="shared" si="2"/>
        <v>7</v>
      </c>
      <c r="B8" s="192">
        <v>2010101</v>
      </c>
      <c r="C8" s="254" t="s">
        <v>67</v>
      </c>
      <c r="D8" s="255">
        <v>934</v>
      </c>
      <c r="E8" s="256">
        <v>1361</v>
      </c>
      <c r="F8" s="255">
        <v>1380</v>
      </c>
      <c r="G8" s="253">
        <f t="shared" si="1"/>
        <v>1.47751605995717</v>
      </c>
      <c r="H8" s="253">
        <f t="shared" si="4"/>
        <v>1.0139603232917</v>
      </c>
    </row>
    <row r="9" spans="1:8">
      <c r="A9" s="184">
        <f t="shared" si="2"/>
        <v>7</v>
      </c>
      <c r="B9" s="192">
        <v>2010102</v>
      </c>
      <c r="C9" s="254" t="s">
        <v>68</v>
      </c>
      <c r="D9" s="255">
        <v>52</v>
      </c>
      <c r="E9" s="257">
        <v>50</v>
      </c>
      <c r="F9" s="255">
        <v>85</v>
      </c>
      <c r="G9" s="253">
        <f t="shared" si="1"/>
        <v>1.63461538461538</v>
      </c>
      <c r="H9" s="253">
        <f t="shared" si="4"/>
        <v>1.7</v>
      </c>
    </row>
    <row r="10" spans="1:8">
      <c r="A10" s="184">
        <f t="shared" si="2"/>
        <v>7</v>
      </c>
      <c r="B10" s="192">
        <v>2010103</v>
      </c>
      <c r="C10" s="258" t="s">
        <v>69</v>
      </c>
      <c r="D10" s="255">
        <v>28</v>
      </c>
      <c r="E10" s="256">
        <v>25</v>
      </c>
      <c r="F10" s="255">
        <v>35</v>
      </c>
      <c r="G10" s="253">
        <f t="shared" si="1"/>
        <v>1.25</v>
      </c>
      <c r="H10" s="253">
        <f t="shared" si="4"/>
        <v>1.4</v>
      </c>
    </row>
    <row r="11" spans="1:8">
      <c r="A11" s="184">
        <f t="shared" si="2"/>
        <v>7</v>
      </c>
      <c r="B11" s="192">
        <v>2010104</v>
      </c>
      <c r="C11" s="258" t="s">
        <v>70</v>
      </c>
      <c r="D11" s="255">
        <v>225</v>
      </c>
      <c r="E11" s="259">
        <v>96</v>
      </c>
      <c r="F11" s="255">
        <v>116</v>
      </c>
      <c r="G11" s="253">
        <f t="shared" si="1"/>
        <v>0.515555555555556</v>
      </c>
      <c r="H11" s="253">
        <f t="shared" si="4"/>
        <v>1.20833333333333</v>
      </c>
    </row>
    <row r="12" spans="1:8">
      <c r="A12" s="184">
        <f t="shared" si="2"/>
        <v>7</v>
      </c>
      <c r="B12" s="192">
        <v>2010105</v>
      </c>
      <c r="C12" s="258" t="s">
        <v>71</v>
      </c>
      <c r="D12" s="255">
        <v>0</v>
      </c>
      <c r="E12" s="252">
        <v>0</v>
      </c>
      <c r="F12" s="255">
        <v>0</v>
      </c>
      <c r="G12" s="253"/>
      <c r="H12" s="253"/>
    </row>
    <row r="13" spans="1:8">
      <c r="A13" s="184">
        <f t="shared" si="2"/>
        <v>7</v>
      </c>
      <c r="B13" s="192">
        <v>2010106</v>
      </c>
      <c r="C13" s="251" t="s">
        <v>72</v>
      </c>
      <c r="D13" s="255">
        <v>0</v>
      </c>
      <c r="E13" s="252">
        <v>0</v>
      </c>
      <c r="F13" s="255">
        <v>0</v>
      </c>
      <c r="G13" s="253"/>
      <c r="H13" s="253"/>
    </row>
    <row r="14" spans="1:8">
      <c r="A14" s="184">
        <f t="shared" si="2"/>
        <v>7</v>
      </c>
      <c r="B14" s="192">
        <v>2010107</v>
      </c>
      <c r="C14" s="251" t="s">
        <v>73</v>
      </c>
      <c r="D14" s="255">
        <v>0</v>
      </c>
      <c r="E14" s="252">
        <v>130</v>
      </c>
      <c r="F14" s="255">
        <v>0</v>
      </c>
      <c r="G14" s="253"/>
      <c r="H14" s="253"/>
    </row>
    <row r="15" spans="1:8">
      <c r="A15" s="184">
        <f t="shared" si="2"/>
        <v>7</v>
      </c>
      <c r="B15" s="192">
        <v>2010108</v>
      </c>
      <c r="C15" s="251" t="s">
        <v>74</v>
      </c>
      <c r="D15" s="255">
        <v>78</v>
      </c>
      <c r="E15" s="256">
        <v>79</v>
      </c>
      <c r="F15" s="255">
        <v>80</v>
      </c>
      <c r="G15" s="253">
        <f>F15/D15</f>
        <v>1.02564102564103</v>
      </c>
      <c r="H15" s="253">
        <f t="shared" si="4"/>
        <v>1.0126582278481</v>
      </c>
    </row>
    <row r="16" spans="1:8">
      <c r="A16" s="184">
        <f t="shared" si="2"/>
        <v>7</v>
      </c>
      <c r="B16" s="192">
        <v>2010109</v>
      </c>
      <c r="C16" s="251" t="s">
        <v>75</v>
      </c>
      <c r="D16" s="255">
        <v>0</v>
      </c>
      <c r="E16" s="252">
        <v>0</v>
      </c>
      <c r="F16" s="255">
        <v>0</v>
      </c>
      <c r="G16" s="253"/>
      <c r="H16" s="253"/>
    </row>
    <row r="17" spans="1:8">
      <c r="A17" s="184">
        <f t="shared" si="2"/>
        <v>7</v>
      </c>
      <c r="B17" s="192">
        <v>2010150</v>
      </c>
      <c r="C17" s="251" t="s">
        <v>76</v>
      </c>
      <c r="D17" s="255">
        <v>0</v>
      </c>
      <c r="E17" s="252">
        <v>0</v>
      </c>
      <c r="F17" s="255">
        <v>0</v>
      </c>
      <c r="G17" s="253"/>
      <c r="H17" s="253"/>
    </row>
    <row r="18" spans="1:8">
      <c r="A18" s="184">
        <f t="shared" si="2"/>
        <v>7</v>
      </c>
      <c r="B18" s="192">
        <v>2010199</v>
      </c>
      <c r="C18" s="251" t="s">
        <v>77</v>
      </c>
      <c r="D18" s="255">
        <v>339</v>
      </c>
      <c r="E18" s="256">
        <v>111</v>
      </c>
      <c r="F18" s="255">
        <v>120</v>
      </c>
      <c r="G18" s="253">
        <f>F18/D18</f>
        <v>0.353982300884956</v>
      </c>
      <c r="H18" s="253">
        <f t="shared" si="4"/>
        <v>1.08108108108108</v>
      </c>
    </row>
    <row r="19" s="184" customFormat="1" spans="1:8">
      <c r="A19" s="184">
        <f t="shared" si="2"/>
        <v>5</v>
      </c>
      <c r="B19" s="192">
        <v>20102</v>
      </c>
      <c r="C19" s="254" t="s">
        <v>78</v>
      </c>
      <c r="D19" s="198">
        <f>SUM(D20:D27)</f>
        <v>803</v>
      </c>
      <c r="E19" s="252">
        <f>SUM(E20:E27)</f>
        <v>1217</v>
      </c>
      <c r="F19" s="198">
        <f t="shared" ref="D19:F19" si="5">SUM(F20:F27)</f>
        <v>1244</v>
      </c>
      <c r="G19" s="253">
        <f>F19/D19</f>
        <v>1.54919053549191</v>
      </c>
      <c r="H19" s="253">
        <f t="shared" si="4"/>
        <v>1.02218570254725</v>
      </c>
    </row>
    <row r="20" spans="1:8">
      <c r="A20" s="184">
        <f t="shared" si="2"/>
        <v>7</v>
      </c>
      <c r="B20" s="192">
        <v>2010201</v>
      </c>
      <c r="C20" s="254" t="s">
        <v>67</v>
      </c>
      <c r="D20" s="255">
        <v>569</v>
      </c>
      <c r="E20" s="256">
        <v>896</v>
      </c>
      <c r="F20" s="255">
        <v>905</v>
      </c>
      <c r="G20" s="253">
        <f>F20/D20</f>
        <v>1.59050966608084</v>
      </c>
      <c r="H20" s="253">
        <f t="shared" si="4"/>
        <v>1.01004464285714</v>
      </c>
    </row>
    <row r="21" spans="1:8">
      <c r="A21" s="184">
        <f t="shared" si="2"/>
        <v>7</v>
      </c>
      <c r="B21" s="192">
        <v>2010202</v>
      </c>
      <c r="C21" s="254" t="s">
        <v>68</v>
      </c>
      <c r="D21" s="255">
        <v>0</v>
      </c>
      <c r="E21" s="252">
        <v>27</v>
      </c>
      <c r="F21" s="255">
        <v>0</v>
      </c>
      <c r="G21" s="253"/>
      <c r="H21" s="253"/>
    </row>
    <row r="22" spans="1:8">
      <c r="A22" s="184">
        <f t="shared" si="2"/>
        <v>7</v>
      </c>
      <c r="B22" s="192">
        <v>2010203</v>
      </c>
      <c r="C22" s="258" t="s">
        <v>69</v>
      </c>
      <c r="D22" s="255">
        <v>0</v>
      </c>
      <c r="E22" s="252">
        <v>0</v>
      </c>
      <c r="F22" s="255">
        <v>0</v>
      </c>
      <c r="G22" s="253"/>
      <c r="H22" s="253"/>
    </row>
    <row r="23" spans="1:8">
      <c r="A23" s="184">
        <f t="shared" si="2"/>
        <v>7</v>
      </c>
      <c r="B23" s="192">
        <v>2010204</v>
      </c>
      <c r="C23" s="258" t="s">
        <v>79</v>
      </c>
      <c r="D23" s="255">
        <v>133</v>
      </c>
      <c r="E23" s="256">
        <v>114</v>
      </c>
      <c r="F23" s="255">
        <v>135</v>
      </c>
      <c r="G23" s="253">
        <f>F23/D23</f>
        <v>1.01503759398496</v>
      </c>
      <c r="H23" s="253">
        <f t="shared" si="4"/>
        <v>1.18421052631579</v>
      </c>
    </row>
    <row r="24" spans="1:8">
      <c r="A24" s="184">
        <f t="shared" si="2"/>
        <v>7</v>
      </c>
      <c r="B24" s="192">
        <v>2010205</v>
      </c>
      <c r="C24" s="258" t="s">
        <v>80</v>
      </c>
      <c r="D24" s="255">
        <v>17</v>
      </c>
      <c r="E24" s="256">
        <v>39</v>
      </c>
      <c r="F24" s="255">
        <v>50</v>
      </c>
      <c r="G24" s="253">
        <f>F24/D24</f>
        <v>2.94117647058824</v>
      </c>
      <c r="H24" s="253">
        <f t="shared" si="4"/>
        <v>1.28205128205128</v>
      </c>
    </row>
    <row r="25" spans="1:8">
      <c r="A25" s="184">
        <f t="shared" si="2"/>
        <v>7</v>
      </c>
      <c r="B25" s="192">
        <v>2010206</v>
      </c>
      <c r="C25" s="258" t="s">
        <v>81</v>
      </c>
      <c r="D25" s="255">
        <v>0</v>
      </c>
      <c r="E25" s="252">
        <v>0</v>
      </c>
      <c r="F25" s="255">
        <v>0</v>
      </c>
      <c r="G25" s="253"/>
      <c r="H25" s="253"/>
    </row>
    <row r="26" spans="1:8">
      <c r="A26" s="184">
        <f t="shared" si="2"/>
        <v>7</v>
      </c>
      <c r="B26" s="192">
        <v>2010250</v>
      </c>
      <c r="C26" s="258" t="s">
        <v>76</v>
      </c>
      <c r="D26" s="255">
        <v>0</v>
      </c>
      <c r="E26" s="252">
        <v>0</v>
      </c>
      <c r="F26" s="255">
        <v>0</v>
      </c>
      <c r="G26" s="253"/>
      <c r="H26" s="253"/>
    </row>
    <row r="27" spans="1:8">
      <c r="A27" s="184">
        <f t="shared" si="2"/>
        <v>7</v>
      </c>
      <c r="B27" s="192">
        <v>2010299</v>
      </c>
      <c r="C27" s="258" t="s">
        <v>82</v>
      </c>
      <c r="D27" s="255">
        <v>84</v>
      </c>
      <c r="E27" s="256">
        <v>141</v>
      </c>
      <c r="F27" s="255">
        <v>154</v>
      </c>
      <c r="G27" s="253">
        <f>F27/D27</f>
        <v>1.83333333333333</v>
      </c>
      <c r="H27" s="253">
        <f t="shared" si="4"/>
        <v>1.09219858156028</v>
      </c>
    </row>
    <row r="28" s="184" customFormat="1" spans="1:8">
      <c r="A28" s="184">
        <f t="shared" si="2"/>
        <v>5</v>
      </c>
      <c r="B28" s="192">
        <v>20103</v>
      </c>
      <c r="C28" s="254" t="s">
        <v>83</v>
      </c>
      <c r="D28" s="198">
        <f>SUM(D29:D38)</f>
        <v>18472</v>
      </c>
      <c r="E28" s="252">
        <f>SUM(E29:E38)</f>
        <v>24370</v>
      </c>
      <c r="F28" s="198">
        <f t="shared" ref="D28:F28" si="6">SUM(F29:F38)</f>
        <v>24530</v>
      </c>
      <c r="G28" s="253">
        <f>F28/D28</f>
        <v>1.32795582503248</v>
      </c>
      <c r="H28" s="253">
        <f t="shared" si="4"/>
        <v>1.00656544932294</v>
      </c>
    </row>
    <row r="29" spans="1:8">
      <c r="A29" s="184">
        <f t="shared" si="2"/>
        <v>7</v>
      </c>
      <c r="B29" s="192">
        <v>2010301</v>
      </c>
      <c r="C29" s="254" t="s">
        <v>67</v>
      </c>
      <c r="D29" s="255">
        <v>13652</v>
      </c>
      <c r="E29" s="256">
        <v>20454</v>
      </c>
      <c r="F29" s="255">
        <v>20500</v>
      </c>
      <c r="G29" s="253">
        <f>F29/D29</f>
        <v>1.50161148549663</v>
      </c>
      <c r="H29" s="253">
        <f t="shared" si="4"/>
        <v>1.00224894886086</v>
      </c>
    </row>
    <row r="30" spans="1:8">
      <c r="A30" s="184">
        <f t="shared" si="2"/>
        <v>7</v>
      </c>
      <c r="B30" s="192">
        <v>2010302</v>
      </c>
      <c r="C30" s="254" t="s">
        <v>68</v>
      </c>
      <c r="D30" s="255">
        <v>211</v>
      </c>
      <c r="E30" s="256">
        <v>155</v>
      </c>
      <c r="F30" s="255">
        <v>210</v>
      </c>
      <c r="G30" s="253">
        <f>F30/D30</f>
        <v>0.995260663507109</v>
      </c>
      <c r="H30" s="253">
        <f t="shared" si="4"/>
        <v>1.35483870967742</v>
      </c>
    </row>
    <row r="31" spans="1:8">
      <c r="A31" s="184">
        <f t="shared" si="2"/>
        <v>7</v>
      </c>
      <c r="B31" s="192">
        <v>2010303</v>
      </c>
      <c r="C31" s="258" t="s">
        <v>69</v>
      </c>
      <c r="D31" s="255">
        <v>0</v>
      </c>
      <c r="E31" s="252">
        <v>0</v>
      </c>
      <c r="F31" s="255">
        <v>0</v>
      </c>
      <c r="G31" s="253"/>
      <c r="H31" s="253"/>
    </row>
    <row r="32" spans="1:8">
      <c r="A32" s="184">
        <f t="shared" si="2"/>
        <v>7</v>
      </c>
      <c r="B32" s="192">
        <v>2010304</v>
      </c>
      <c r="C32" s="258" t="s">
        <v>84</v>
      </c>
      <c r="D32" s="255">
        <v>0</v>
      </c>
      <c r="E32" s="252">
        <v>0</v>
      </c>
      <c r="F32" s="255">
        <v>0</v>
      </c>
      <c r="G32" s="253"/>
      <c r="H32" s="253"/>
    </row>
    <row r="33" spans="1:8">
      <c r="A33" s="184">
        <f t="shared" si="2"/>
        <v>7</v>
      </c>
      <c r="B33" s="192">
        <v>2010305</v>
      </c>
      <c r="C33" s="258" t="s">
        <v>85</v>
      </c>
      <c r="D33" s="255">
        <v>932</v>
      </c>
      <c r="E33" s="256">
        <v>767</v>
      </c>
      <c r="F33" s="255">
        <v>780</v>
      </c>
      <c r="G33" s="253">
        <f>F33/D33</f>
        <v>0.836909871244635</v>
      </c>
      <c r="H33" s="253">
        <f t="shared" si="4"/>
        <v>1.01694915254237</v>
      </c>
    </row>
    <row r="34" spans="1:8">
      <c r="A34" s="184">
        <f t="shared" si="2"/>
        <v>7</v>
      </c>
      <c r="B34" s="192">
        <v>2010306</v>
      </c>
      <c r="C34" s="260" t="s">
        <v>86</v>
      </c>
      <c r="D34" s="255">
        <v>216</v>
      </c>
      <c r="E34" s="256">
        <v>7</v>
      </c>
      <c r="F34" s="255">
        <v>45</v>
      </c>
      <c r="G34" s="253">
        <f>F34/D34</f>
        <v>0.208333333333333</v>
      </c>
      <c r="H34" s="253">
        <f t="shared" si="4"/>
        <v>6.42857142857143</v>
      </c>
    </row>
    <row r="35" spans="1:8">
      <c r="A35" s="184">
        <f t="shared" si="2"/>
        <v>7</v>
      </c>
      <c r="B35" s="192">
        <v>2010308</v>
      </c>
      <c r="C35" s="254" t="s">
        <v>87</v>
      </c>
      <c r="D35" s="255">
        <v>1136</v>
      </c>
      <c r="E35" s="256">
        <v>989</v>
      </c>
      <c r="F35" s="255">
        <v>1000</v>
      </c>
      <c r="G35" s="253">
        <f>F35/D35</f>
        <v>0.880281690140845</v>
      </c>
      <c r="H35" s="253">
        <f t="shared" si="4"/>
        <v>1.01112234580384</v>
      </c>
    </row>
    <row r="36" spans="1:8">
      <c r="A36" s="184">
        <f t="shared" si="2"/>
        <v>7</v>
      </c>
      <c r="B36" s="192">
        <v>2010309</v>
      </c>
      <c r="C36" s="258" t="s">
        <v>88</v>
      </c>
      <c r="D36" s="255">
        <v>0</v>
      </c>
      <c r="E36" s="252">
        <v>0</v>
      </c>
      <c r="F36" s="255">
        <v>0</v>
      </c>
      <c r="G36" s="253"/>
      <c r="H36" s="253"/>
    </row>
    <row r="37" spans="1:8">
      <c r="A37" s="184">
        <f t="shared" si="2"/>
        <v>7</v>
      </c>
      <c r="B37" s="192">
        <v>2010350</v>
      </c>
      <c r="C37" s="258" t="s">
        <v>76</v>
      </c>
      <c r="D37" s="255">
        <v>6</v>
      </c>
      <c r="E37" s="256">
        <v>14</v>
      </c>
      <c r="F37" s="255">
        <v>15</v>
      </c>
      <c r="G37" s="253"/>
      <c r="H37" s="253">
        <f t="shared" si="4"/>
        <v>1.07142857142857</v>
      </c>
    </row>
    <row r="38" spans="1:8">
      <c r="A38" s="184">
        <f t="shared" si="2"/>
        <v>7</v>
      </c>
      <c r="B38" s="192">
        <v>2010399</v>
      </c>
      <c r="C38" s="258" t="s">
        <v>89</v>
      </c>
      <c r="D38" s="255">
        <v>2319</v>
      </c>
      <c r="E38" s="256">
        <v>1984</v>
      </c>
      <c r="F38" s="255">
        <v>1980</v>
      </c>
      <c r="G38" s="253">
        <f>F38/D38</f>
        <v>0.853816300129366</v>
      </c>
      <c r="H38" s="253">
        <f t="shared" si="4"/>
        <v>0.997983870967742</v>
      </c>
    </row>
    <row r="39" s="184" customFormat="1" spans="1:8">
      <c r="A39" s="184">
        <f t="shared" si="2"/>
        <v>5</v>
      </c>
      <c r="B39" s="192">
        <v>20104</v>
      </c>
      <c r="C39" s="254" t="s">
        <v>90</v>
      </c>
      <c r="D39" s="198">
        <f>SUM(D40:D49)</f>
        <v>3552</v>
      </c>
      <c r="E39" s="252">
        <f>SUM(E40:E49)</f>
        <v>2443</v>
      </c>
      <c r="F39" s="198">
        <f t="shared" ref="D39:F39" si="7">SUM(F40:F49)</f>
        <v>2326</v>
      </c>
      <c r="G39" s="253">
        <f>F39/D39</f>
        <v>0.654842342342342</v>
      </c>
      <c r="H39" s="253">
        <f t="shared" si="4"/>
        <v>0.952108063855915</v>
      </c>
    </row>
    <row r="40" spans="1:8">
      <c r="A40" s="184">
        <f t="shared" si="2"/>
        <v>7</v>
      </c>
      <c r="B40" s="192">
        <v>2010401</v>
      </c>
      <c r="C40" s="254" t="s">
        <v>67</v>
      </c>
      <c r="D40" s="255">
        <v>827</v>
      </c>
      <c r="E40" s="256">
        <v>906</v>
      </c>
      <c r="F40" s="255">
        <v>956</v>
      </c>
      <c r="G40" s="253">
        <f>F40/D40</f>
        <v>1.15598548972189</v>
      </c>
      <c r="H40" s="253">
        <f t="shared" si="4"/>
        <v>1.05518763796909</v>
      </c>
    </row>
    <row r="41" spans="1:8">
      <c r="A41" s="184">
        <f t="shared" si="2"/>
        <v>7</v>
      </c>
      <c r="B41" s="192">
        <v>2010402</v>
      </c>
      <c r="C41" s="254" t="s">
        <v>68</v>
      </c>
      <c r="D41" s="255">
        <v>0</v>
      </c>
      <c r="E41" s="252">
        <v>0</v>
      </c>
      <c r="F41" s="255">
        <v>0</v>
      </c>
      <c r="G41" s="253"/>
      <c r="H41" s="253"/>
    </row>
    <row r="42" spans="1:8">
      <c r="A42" s="184">
        <f t="shared" si="2"/>
        <v>7</v>
      </c>
      <c r="B42" s="192">
        <v>2010403</v>
      </c>
      <c r="C42" s="258" t="s">
        <v>69</v>
      </c>
      <c r="D42" s="255">
        <v>0</v>
      </c>
      <c r="E42" s="252">
        <v>0</v>
      </c>
      <c r="F42" s="255">
        <v>0</v>
      </c>
      <c r="G42" s="253"/>
      <c r="H42" s="253"/>
    </row>
    <row r="43" spans="1:8">
      <c r="A43" s="184">
        <f t="shared" si="2"/>
        <v>7</v>
      </c>
      <c r="B43" s="192">
        <v>2010404</v>
      </c>
      <c r="C43" s="258" t="s">
        <v>91</v>
      </c>
      <c r="D43" s="255">
        <v>0</v>
      </c>
      <c r="E43" s="252">
        <v>0</v>
      </c>
      <c r="F43" s="255">
        <v>0</v>
      </c>
      <c r="G43" s="253"/>
      <c r="H43" s="253"/>
    </row>
    <row r="44" spans="1:8">
      <c r="A44" s="184">
        <f t="shared" si="2"/>
        <v>7</v>
      </c>
      <c r="B44" s="192">
        <v>2010405</v>
      </c>
      <c r="C44" s="258" t="s">
        <v>92</v>
      </c>
      <c r="D44" s="255">
        <v>0</v>
      </c>
      <c r="E44" s="252">
        <v>0</v>
      </c>
      <c r="F44" s="255">
        <v>0</v>
      </c>
      <c r="G44" s="253"/>
      <c r="H44" s="253"/>
    </row>
    <row r="45" spans="1:8">
      <c r="A45" s="184">
        <f t="shared" si="2"/>
        <v>7</v>
      </c>
      <c r="B45" s="192">
        <v>2010406</v>
      </c>
      <c r="C45" s="254" t="s">
        <v>93</v>
      </c>
      <c r="D45" s="255">
        <v>0</v>
      </c>
      <c r="E45" s="252">
        <v>0</v>
      </c>
      <c r="F45" s="255">
        <v>0</v>
      </c>
      <c r="G45" s="253"/>
      <c r="H45" s="253"/>
    </row>
    <row r="46" spans="1:8">
      <c r="A46" s="184">
        <f t="shared" si="2"/>
        <v>7</v>
      </c>
      <c r="B46" s="192">
        <v>2010407</v>
      </c>
      <c r="C46" s="254" t="s">
        <v>94</v>
      </c>
      <c r="D46" s="255">
        <v>0</v>
      </c>
      <c r="E46" s="252">
        <v>0</v>
      </c>
      <c r="F46" s="255">
        <v>0</v>
      </c>
      <c r="G46" s="253"/>
      <c r="H46" s="253"/>
    </row>
    <row r="47" spans="1:8">
      <c r="A47" s="184">
        <f t="shared" si="2"/>
        <v>7</v>
      </c>
      <c r="B47" s="192">
        <v>2010408</v>
      </c>
      <c r="C47" s="254" t="s">
        <v>95</v>
      </c>
      <c r="D47" s="255">
        <v>2</v>
      </c>
      <c r="E47" s="252">
        <v>0</v>
      </c>
      <c r="F47" s="255">
        <v>2</v>
      </c>
      <c r="G47" s="253">
        <f>F47/D47</f>
        <v>1</v>
      </c>
      <c r="H47" s="253" t="e">
        <f t="shared" si="4"/>
        <v>#DIV/0!</v>
      </c>
    </row>
    <row r="48" spans="1:8">
      <c r="A48" s="184">
        <f t="shared" si="2"/>
        <v>7</v>
      </c>
      <c r="B48" s="192">
        <v>2010450</v>
      </c>
      <c r="C48" s="254" t="s">
        <v>76</v>
      </c>
      <c r="D48" s="255">
        <v>0</v>
      </c>
      <c r="E48" s="252">
        <v>0</v>
      </c>
      <c r="F48" s="255">
        <v>0</v>
      </c>
      <c r="G48" s="253"/>
      <c r="H48" s="253"/>
    </row>
    <row r="49" spans="1:8">
      <c r="A49" s="184">
        <f t="shared" si="2"/>
        <v>7</v>
      </c>
      <c r="B49" s="192">
        <v>2010499</v>
      </c>
      <c r="C49" s="258" t="s">
        <v>96</v>
      </c>
      <c r="D49" s="255">
        <v>2723</v>
      </c>
      <c r="E49" s="256">
        <v>1537</v>
      </c>
      <c r="F49" s="255">
        <v>1368</v>
      </c>
      <c r="G49" s="253">
        <f>F49/D49</f>
        <v>0.50238707308116</v>
      </c>
      <c r="H49" s="253">
        <f t="shared" si="4"/>
        <v>0.890045543266103</v>
      </c>
    </row>
    <row r="50" s="184" customFormat="1" spans="1:8">
      <c r="A50" s="184">
        <f t="shared" si="2"/>
        <v>5</v>
      </c>
      <c r="B50" s="192">
        <v>20105</v>
      </c>
      <c r="C50" s="258" t="s">
        <v>97</v>
      </c>
      <c r="D50" s="198">
        <f>SUM(D51:D60)</f>
        <v>844</v>
      </c>
      <c r="E50" s="252">
        <f>SUM(E51:E60)</f>
        <v>806</v>
      </c>
      <c r="F50" s="198">
        <f t="shared" ref="D50:F50" si="8">SUM(F51:F60)</f>
        <v>1046</v>
      </c>
      <c r="G50" s="253">
        <f>F50/D50</f>
        <v>1.239336492891</v>
      </c>
      <c r="H50" s="253">
        <f t="shared" si="4"/>
        <v>1.29776674937965</v>
      </c>
    </row>
    <row r="51" spans="1:8">
      <c r="A51" s="184">
        <f t="shared" si="2"/>
        <v>7</v>
      </c>
      <c r="B51" s="192">
        <v>2010501</v>
      </c>
      <c r="C51" s="258" t="s">
        <v>67</v>
      </c>
      <c r="D51" s="255">
        <v>283</v>
      </c>
      <c r="E51" s="256">
        <v>351</v>
      </c>
      <c r="F51" s="255">
        <v>380</v>
      </c>
      <c r="G51" s="253">
        <f>F51/D51</f>
        <v>1.34275618374558</v>
      </c>
      <c r="H51" s="253">
        <f t="shared" si="4"/>
        <v>1.08262108262108</v>
      </c>
    </row>
    <row r="52" spans="1:8">
      <c r="A52" s="184">
        <f t="shared" si="2"/>
        <v>7</v>
      </c>
      <c r="B52" s="192">
        <v>2010502</v>
      </c>
      <c r="C52" s="251" t="s">
        <v>68</v>
      </c>
      <c r="D52" s="255">
        <v>11</v>
      </c>
      <c r="E52" s="256">
        <v>30</v>
      </c>
      <c r="F52" s="255">
        <v>45</v>
      </c>
      <c r="G52" s="253">
        <f>F52/D52</f>
        <v>4.09090909090909</v>
      </c>
      <c r="H52" s="253">
        <f t="shared" si="4"/>
        <v>1.5</v>
      </c>
    </row>
    <row r="53" spans="1:8">
      <c r="A53" s="184">
        <f t="shared" si="2"/>
        <v>7</v>
      </c>
      <c r="B53" s="192">
        <v>2010503</v>
      </c>
      <c r="C53" s="254" t="s">
        <v>69</v>
      </c>
      <c r="D53" s="255">
        <v>0</v>
      </c>
      <c r="E53" s="252">
        <v>0</v>
      </c>
      <c r="F53" s="255">
        <v>0</v>
      </c>
      <c r="G53" s="253"/>
      <c r="H53" s="253"/>
    </row>
    <row r="54" spans="1:8">
      <c r="A54" s="184">
        <f t="shared" si="2"/>
        <v>7</v>
      </c>
      <c r="B54" s="192">
        <v>2010504</v>
      </c>
      <c r="C54" s="254" t="s">
        <v>98</v>
      </c>
      <c r="D54" s="255">
        <v>0</v>
      </c>
      <c r="E54" s="252">
        <v>136</v>
      </c>
      <c r="F54" s="255">
        <v>130</v>
      </c>
      <c r="G54" s="253"/>
      <c r="H54" s="253">
        <f>F54/E54</f>
        <v>0.955882352941177</v>
      </c>
    </row>
    <row r="55" spans="1:8">
      <c r="A55" s="184">
        <f t="shared" si="2"/>
        <v>7</v>
      </c>
      <c r="B55" s="192">
        <v>2010505</v>
      </c>
      <c r="C55" s="254" t="s">
        <v>99</v>
      </c>
      <c r="D55" s="255">
        <v>0</v>
      </c>
      <c r="E55" s="252">
        <v>117</v>
      </c>
      <c r="F55" s="255">
        <v>110</v>
      </c>
      <c r="G55" s="253"/>
      <c r="H55" s="253">
        <f>F55/E55</f>
        <v>0.94017094017094</v>
      </c>
    </row>
    <row r="56" spans="1:8">
      <c r="A56" s="184">
        <f t="shared" si="2"/>
        <v>7</v>
      </c>
      <c r="B56" s="192">
        <v>2010506</v>
      </c>
      <c r="C56" s="258" t="s">
        <v>100</v>
      </c>
      <c r="D56" s="255">
        <v>0</v>
      </c>
      <c r="E56" s="252">
        <v>0</v>
      </c>
      <c r="F56" s="255">
        <v>0</v>
      </c>
      <c r="G56" s="253"/>
      <c r="H56" s="253"/>
    </row>
    <row r="57" spans="1:8">
      <c r="A57" s="184">
        <f t="shared" si="2"/>
        <v>7</v>
      </c>
      <c r="B57" s="192">
        <v>2010507</v>
      </c>
      <c r="C57" s="258" t="s">
        <v>101</v>
      </c>
      <c r="D57" s="255">
        <v>101</v>
      </c>
      <c r="E57" s="256">
        <v>23</v>
      </c>
      <c r="F57" s="255">
        <v>25</v>
      </c>
      <c r="G57" s="253">
        <f>F57/D57</f>
        <v>0.247524752475248</v>
      </c>
      <c r="H57" s="253">
        <f t="shared" si="4"/>
        <v>1.08695652173913</v>
      </c>
    </row>
    <row r="58" spans="1:8">
      <c r="A58" s="184">
        <f t="shared" si="2"/>
        <v>7</v>
      </c>
      <c r="B58" s="192">
        <v>2010508</v>
      </c>
      <c r="C58" s="258" t="s">
        <v>102</v>
      </c>
      <c r="D58" s="255">
        <v>0</v>
      </c>
      <c r="E58" s="252">
        <v>28</v>
      </c>
      <c r="F58" s="255">
        <v>0</v>
      </c>
      <c r="G58" s="253"/>
      <c r="H58" s="253"/>
    </row>
    <row r="59" spans="1:8">
      <c r="A59" s="184">
        <f t="shared" si="2"/>
        <v>7</v>
      </c>
      <c r="B59" s="192">
        <v>2010550</v>
      </c>
      <c r="C59" s="254" t="s">
        <v>76</v>
      </c>
      <c r="D59" s="255">
        <v>0</v>
      </c>
      <c r="E59" s="252">
        <v>0</v>
      </c>
      <c r="F59" s="255">
        <v>0</v>
      </c>
      <c r="G59" s="253"/>
      <c r="H59" s="253"/>
    </row>
    <row r="60" spans="1:8">
      <c r="A60" s="184">
        <f t="shared" si="2"/>
        <v>7</v>
      </c>
      <c r="B60" s="192">
        <v>2010599</v>
      </c>
      <c r="C60" s="258" t="s">
        <v>103</v>
      </c>
      <c r="D60" s="255">
        <v>449</v>
      </c>
      <c r="E60" s="256">
        <v>121</v>
      </c>
      <c r="F60" s="255">
        <v>356</v>
      </c>
      <c r="G60" s="253">
        <f>F60/D60</f>
        <v>0.792873051224944</v>
      </c>
      <c r="H60" s="253">
        <f t="shared" si="4"/>
        <v>2.94214876033058</v>
      </c>
    </row>
    <row r="61" s="184" customFormat="1" spans="1:8">
      <c r="A61" s="184">
        <f t="shared" si="2"/>
        <v>5</v>
      </c>
      <c r="B61" s="192">
        <v>20106</v>
      </c>
      <c r="C61" s="260" t="s">
        <v>104</v>
      </c>
      <c r="D61" s="198">
        <f>SUM(D62:D71)</f>
        <v>2576</v>
      </c>
      <c r="E61" s="252">
        <f>SUM(E62:E71)</f>
        <v>2569</v>
      </c>
      <c r="F61" s="198">
        <f t="shared" ref="D61:F61" si="9">SUM(F62:F71)</f>
        <v>2953</v>
      </c>
      <c r="G61" s="253">
        <f>F61/D61</f>
        <v>1.14635093167702</v>
      </c>
      <c r="H61" s="253">
        <f t="shared" si="4"/>
        <v>1.14947450369794</v>
      </c>
    </row>
    <row r="62" spans="1:8">
      <c r="A62" s="184">
        <f t="shared" si="2"/>
        <v>7</v>
      </c>
      <c r="B62" s="192">
        <v>2010601</v>
      </c>
      <c r="C62" s="258" t="s">
        <v>67</v>
      </c>
      <c r="D62" s="255">
        <v>1395</v>
      </c>
      <c r="E62" s="256">
        <v>1140</v>
      </c>
      <c r="F62" s="255">
        <v>1390</v>
      </c>
      <c r="G62" s="253">
        <f>F62/D62</f>
        <v>0.996415770609319</v>
      </c>
      <c r="H62" s="253">
        <f t="shared" si="4"/>
        <v>1.21929824561404</v>
      </c>
    </row>
    <row r="63" spans="1:8">
      <c r="A63" s="184">
        <f t="shared" si="2"/>
        <v>7</v>
      </c>
      <c r="B63" s="192">
        <v>2010602</v>
      </c>
      <c r="C63" s="251" t="s">
        <v>68</v>
      </c>
      <c r="D63" s="255">
        <v>80</v>
      </c>
      <c r="E63" s="256">
        <v>84</v>
      </c>
      <c r="F63" s="255">
        <v>80</v>
      </c>
      <c r="G63" s="253">
        <f>F63/D63</f>
        <v>1</v>
      </c>
      <c r="H63" s="253">
        <f t="shared" si="4"/>
        <v>0.952380952380952</v>
      </c>
    </row>
    <row r="64" spans="1:8">
      <c r="A64" s="184">
        <f t="shared" si="2"/>
        <v>7</v>
      </c>
      <c r="B64" s="192">
        <v>2010603</v>
      </c>
      <c r="C64" s="251" t="s">
        <v>69</v>
      </c>
      <c r="D64" s="255">
        <v>0</v>
      </c>
      <c r="E64" s="252">
        <v>0</v>
      </c>
      <c r="F64" s="255">
        <v>0</v>
      </c>
      <c r="G64" s="253"/>
      <c r="H64" s="253"/>
    </row>
    <row r="65" spans="1:8">
      <c r="A65" s="184">
        <f t="shared" si="2"/>
        <v>7</v>
      </c>
      <c r="B65" s="192">
        <v>2010604</v>
      </c>
      <c r="C65" s="251" t="s">
        <v>105</v>
      </c>
      <c r="D65" s="255">
        <v>0</v>
      </c>
      <c r="E65" s="252">
        <v>0</v>
      </c>
      <c r="F65" s="255">
        <v>0</v>
      </c>
      <c r="G65" s="253"/>
      <c r="H65" s="253"/>
    </row>
    <row r="66" spans="1:8">
      <c r="A66" s="184">
        <f t="shared" si="2"/>
        <v>7</v>
      </c>
      <c r="B66" s="192">
        <v>2010605</v>
      </c>
      <c r="C66" s="251" t="s">
        <v>106</v>
      </c>
      <c r="D66" s="255">
        <v>10</v>
      </c>
      <c r="E66" s="256">
        <v>17</v>
      </c>
      <c r="F66" s="255">
        <v>25</v>
      </c>
      <c r="G66" s="253">
        <f>F66/D66</f>
        <v>2.5</v>
      </c>
      <c r="H66" s="253">
        <f t="shared" si="4"/>
        <v>1.47058823529412</v>
      </c>
    </row>
    <row r="67" spans="1:8">
      <c r="A67" s="184">
        <f t="shared" si="2"/>
        <v>7</v>
      </c>
      <c r="B67" s="192">
        <v>2010606</v>
      </c>
      <c r="C67" s="251" t="s">
        <v>107</v>
      </c>
      <c r="D67" s="255">
        <v>0</v>
      </c>
      <c r="E67" s="252">
        <v>0</v>
      </c>
      <c r="F67" s="255">
        <v>0</v>
      </c>
      <c r="G67" s="253"/>
      <c r="H67" s="253"/>
    </row>
    <row r="68" spans="1:8">
      <c r="A68" s="184">
        <f t="shared" si="2"/>
        <v>7</v>
      </c>
      <c r="B68" s="192">
        <v>2010607</v>
      </c>
      <c r="C68" s="254" t="s">
        <v>108</v>
      </c>
      <c r="D68" s="255">
        <v>0</v>
      </c>
      <c r="E68" s="252">
        <v>0</v>
      </c>
      <c r="F68" s="255">
        <v>0</v>
      </c>
      <c r="G68" s="253"/>
      <c r="H68" s="253"/>
    </row>
    <row r="69" spans="1:8">
      <c r="A69" s="184">
        <f t="shared" si="2"/>
        <v>7</v>
      </c>
      <c r="B69" s="192">
        <v>2010608</v>
      </c>
      <c r="C69" s="258" t="s">
        <v>109</v>
      </c>
      <c r="D69" s="255">
        <v>0</v>
      </c>
      <c r="E69" s="252">
        <v>0</v>
      </c>
      <c r="F69" s="255">
        <v>0</v>
      </c>
      <c r="G69" s="253"/>
      <c r="H69" s="253"/>
    </row>
    <row r="70" spans="1:8">
      <c r="A70" s="184">
        <f t="shared" si="2"/>
        <v>7</v>
      </c>
      <c r="B70" s="192">
        <v>2010650</v>
      </c>
      <c r="C70" s="258" t="s">
        <v>76</v>
      </c>
      <c r="D70" s="255">
        <v>0</v>
      </c>
      <c r="E70" s="252">
        <v>0</v>
      </c>
      <c r="F70" s="255">
        <v>0</v>
      </c>
      <c r="G70" s="253"/>
      <c r="H70" s="253"/>
    </row>
    <row r="71" spans="1:8">
      <c r="A71" s="184">
        <f t="shared" ref="A71:A134" si="10">LEN(B71)</f>
        <v>7</v>
      </c>
      <c r="B71" s="192">
        <v>2010699</v>
      </c>
      <c r="C71" s="258" t="s">
        <v>110</v>
      </c>
      <c r="D71" s="255">
        <v>1091</v>
      </c>
      <c r="E71" s="256">
        <v>1328</v>
      </c>
      <c r="F71" s="255">
        <v>1458</v>
      </c>
      <c r="G71" s="253">
        <f>F71/D71</f>
        <v>1.33638863428048</v>
      </c>
      <c r="H71" s="253">
        <f>F71/E71</f>
        <v>1.09789156626506</v>
      </c>
    </row>
    <row r="72" s="184" customFormat="1" spans="1:8">
      <c r="A72" s="184">
        <f t="shared" si="10"/>
        <v>5</v>
      </c>
      <c r="B72" s="192">
        <v>20107</v>
      </c>
      <c r="C72" s="254" t="s">
        <v>111</v>
      </c>
      <c r="D72" s="198">
        <f>SUM(D73:D79)</f>
        <v>5722</v>
      </c>
      <c r="E72" s="252">
        <f>SUM(E73:E79)</f>
        <v>4928</v>
      </c>
      <c r="F72" s="198">
        <f t="shared" ref="D72:F72" si="11">SUM(F73:F79)</f>
        <v>5000</v>
      </c>
      <c r="G72" s="253">
        <f>F72/D72</f>
        <v>0.873820342537574</v>
      </c>
      <c r="H72" s="253">
        <f>F72/E72</f>
        <v>1.01461038961039</v>
      </c>
    </row>
    <row r="73" spans="1:8">
      <c r="A73" s="184">
        <f t="shared" si="10"/>
        <v>7</v>
      </c>
      <c r="B73" s="192">
        <v>2010701</v>
      </c>
      <c r="C73" s="254" t="s">
        <v>67</v>
      </c>
      <c r="D73" s="255">
        <v>0</v>
      </c>
      <c r="E73" s="252">
        <v>0</v>
      </c>
      <c r="F73" s="255">
        <v>0</v>
      </c>
      <c r="G73" s="253"/>
      <c r="H73" s="253"/>
    </row>
    <row r="74" spans="1:8">
      <c r="A74" s="184">
        <f t="shared" si="10"/>
        <v>7</v>
      </c>
      <c r="B74" s="192">
        <v>2010702</v>
      </c>
      <c r="C74" s="254" t="s">
        <v>68</v>
      </c>
      <c r="D74" s="255">
        <v>0</v>
      </c>
      <c r="E74" s="252">
        <v>0</v>
      </c>
      <c r="F74" s="255">
        <v>0</v>
      </c>
      <c r="G74" s="253"/>
      <c r="H74" s="253"/>
    </row>
    <row r="75" spans="1:8">
      <c r="A75" s="184">
        <f t="shared" si="10"/>
        <v>7</v>
      </c>
      <c r="B75" s="192">
        <v>2010703</v>
      </c>
      <c r="C75" s="258" t="s">
        <v>69</v>
      </c>
      <c r="D75" s="255">
        <v>0</v>
      </c>
      <c r="E75" s="252">
        <v>0</v>
      </c>
      <c r="F75" s="255">
        <v>0</v>
      </c>
      <c r="G75" s="253"/>
      <c r="H75" s="253"/>
    </row>
    <row r="76" spans="1:8">
      <c r="A76" s="184">
        <f t="shared" si="10"/>
        <v>7</v>
      </c>
      <c r="B76" s="192">
        <v>2010709</v>
      </c>
      <c r="C76" s="254" t="s">
        <v>108</v>
      </c>
      <c r="D76" s="255">
        <v>0</v>
      </c>
      <c r="E76" s="252">
        <v>0</v>
      </c>
      <c r="F76" s="255">
        <v>0</v>
      </c>
      <c r="G76" s="253"/>
      <c r="H76" s="253"/>
    </row>
    <row r="77" spans="1:8">
      <c r="A77" s="184">
        <f t="shared" si="10"/>
        <v>7</v>
      </c>
      <c r="B77" s="192">
        <v>2010710</v>
      </c>
      <c r="C77" s="258" t="s">
        <v>112</v>
      </c>
      <c r="D77" s="255">
        <v>2240</v>
      </c>
      <c r="E77" s="256">
        <v>4907</v>
      </c>
      <c r="F77" s="255">
        <v>4850</v>
      </c>
      <c r="G77" s="253">
        <f>F77/D77</f>
        <v>2.16517857142857</v>
      </c>
      <c r="H77" s="253">
        <f>F77/E77</f>
        <v>0.988383941308335</v>
      </c>
    </row>
    <row r="78" spans="1:8">
      <c r="A78" s="184">
        <f t="shared" si="10"/>
        <v>7</v>
      </c>
      <c r="B78" s="192">
        <v>2010750</v>
      </c>
      <c r="C78" s="258" t="s">
        <v>76</v>
      </c>
      <c r="D78" s="255">
        <v>0</v>
      </c>
      <c r="E78" s="252">
        <v>0</v>
      </c>
      <c r="F78" s="255">
        <v>0</v>
      </c>
      <c r="G78" s="253"/>
      <c r="H78" s="253"/>
    </row>
    <row r="79" spans="1:8">
      <c r="A79" s="184">
        <f t="shared" si="10"/>
        <v>7</v>
      </c>
      <c r="B79" s="192">
        <v>2010799</v>
      </c>
      <c r="C79" s="258" t="s">
        <v>113</v>
      </c>
      <c r="D79" s="255">
        <v>3482</v>
      </c>
      <c r="E79" s="256">
        <v>21</v>
      </c>
      <c r="F79" s="255">
        <v>150</v>
      </c>
      <c r="G79" s="253">
        <f>F79/D79</f>
        <v>0.0430786904078116</v>
      </c>
      <c r="H79" s="253">
        <f>F79/E79</f>
        <v>7.14285714285714</v>
      </c>
    </row>
    <row r="80" s="184" customFormat="1" spans="1:8">
      <c r="A80" s="184">
        <f t="shared" si="10"/>
        <v>5</v>
      </c>
      <c r="B80" s="192">
        <v>20108</v>
      </c>
      <c r="C80" s="258" t="s">
        <v>114</v>
      </c>
      <c r="D80" s="198">
        <f>SUM(D81:D88)</f>
        <v>679</v>
      </c>
      <c r="E80" s="252">
        <f>SUM(E81:E88)</f>
        <v>797</v>
      </c>
      <c r="F80" s="198">
        <f t="shared" ref="D80:F80" si="12">SUM(F81:F88)</f>
        <v>857</v>
      </c>
      <c r="G80" s="253">
        <f>F80/D80</f>
        <v>1.26215022091311</v>
      </c>
      <c r="H80" s="253">
        <f>F80/E80</f>
        <v>1.07528230865747</v>
      </c>
    </row>
    <row r="81" spans="1:8">
      <c r="A81" s="184">
        <f t="shared" si="10"/>
        <v>7</v>
      </c>
      <c r="B81" s="192">
        <v>2010801</v>
      </c>
      <c r="C81" s="254" t="s">
        <v>67</v>
      </c>
      <c r="D81" s="255">
        <v>364</v>
      </c>
      <c r="E81" s="256">
        <v>423</v>
      </c>
      <c r="F81" s="255">
        <v>459</v>
      </c>
      <c r="G81" s="253">
        <f>F81/D81</f>
        <v>1.26098901098901</v>
      </c>
      <c r="H81" s="253">
        <f>F81/E81</f>
        <v>1.08510638297872</v>
      </c>
    </row>
    <row r="82" spans="1:8">
      <c r="A82" s="184">
        <f t="shared" si="10"/>
        <v>7</v>
      </c>
      <c r="B82" s="192">
        <v>2010802</v>
      </c>
      <c r="C82" s="254" t="s">
        <v>68</v>
      </c>
      <c r="D82" s="255">
        <v>13</v>
      </c>
      <c r="E82" s="256">
        <v>4</v>
      </c>
      <c r="F82" s="255">
        <v>16</v>
      </c>
      <c r="G82" s="253">
        <f>F82/D82</f>
        <v>1.23076923076923</v>
      </c>
      <c r="H82" s="253">
        <f>F82/E82</f>
        <v>4</v>
      </c>
    </row>
    <row r="83" spans="1:8">
      <c r="A83" s="184">
        <f t="shared" si="10"/>
        <v>7</v>
      </c>
      <c r="B83" s="192">
        <v>2010803</v>
      </c>
      <c r="C83" s="254" t="s">
        <v>69</v>
      </c>
      <c r="D83" s="255">
        <v>0</v>
      </c>
      <c r="E83" s="252">
        <v>0</v>
      </c>
      <c r="F83" s="255">
        <v>0</v>
      </c>
      <c r="G83" s="253"/>
      <c r="H83" s="253"/>
    </row>
    <row r="84" spans="1:8">
      <c r="A84" s="184">
        <f t="shared" si="10"/>
        <v>7</v>
      </c>
      <c r="B84" s="192">
        <v>2010804</v>
      </c>
      <c r="C84" s="261" t="s">
        <v>115</v>
      </c>
      <c r="D84" s="255">
        <v>0</v>
      </c>
      <c r="E84" s="252">
        <v>50</v>
      </c>
      <c r="F84" s="255">
        <v>0</v>
      </c>
      <c r="G84" s="253"/>
      <c r="H84" s="253"/>
    </row>
    <row r="85" spans="1:8">
      <c r="A85" s="184">
        <f t="shared" si="10"/>
        <v>7</v>
      </c>
      <c r="B85" s="192">
        <v>2010805</v>
      </c>
      <c r="C85" s="258" t="s">
        <v>116</v>
      </c>
      <c r="D85" s="255">
        <v>0</v>
      </c>
      <c r="E85" s="252">
        <v>0</v>
      </c>
      <c r="F85" s="255">
        <v>0</v>
      </c>
      <c r="G85" s="253"/>
      <c r="H85" s="253"/>
    </row>
    <row r="86" spans="1:8">
      <c r="A86" s="184">
        <f t="shared" si="10"/>
        <v>7</v>
      </c>
      <c r="B86" s="192">
        <v>2010806</v>
      </c>
      <c r="C86" s="258" t="s">
        <v>108</v>
      </c>
      <c r="D86" s="255">
        <v>17</v>
      </c>
      <c r="E86" s="252">
        <v>0</v>
      </c>
      <c r="F86" s="255">
        <v>17</v>
      </c>
      <c r="G86" s="253"/>
      <c r="H86" s="253" t="e">
        <f>F86/E86</f>
        <v>#DIV/0!</v>
      </c>
    </row>
    <row r="87" spans="1:8">
      <c r="A87" s="184">
        <f t="shared" si="10"/>
        <v>7</v>
      </c>
      <c r="B87" s="192">
        <v>2010850</v>
      </c>
      <c r="C87" s="258" t="s">
        <v>76</v>
      </c>
      <c r="D87" s="255">
        <v>0</v>
      </c>
      <c r="E87" s="252">
        <v>0</v>
      </c>
      <c r="F87" s="255">
        <v>0</v>
      </c>
      <c r="G87" s="253"/>
      <c r="H87" s="253"/>
    </row>
    <row r="88" spans="1:8">
      <c r="A88" s="184">
        <f t="shared" si="10"/>
        <v>7</v>
      </c>
      <c r="B88" s="192">
        <v>2010899</v>
      </c>
      <c r="C88" s="251" t="s">
        <v>117</v>
      </c>
      <c r="D88" s="255">
        <v>285</v>
      </c>
      <c r="E88" s="256">
        <v>320</v>
      </c>
      <c r="F88" s="255">
        <v>365</v>
      </c>
      <c r="G88" s="253">
        <f>F88/D88</f>
        <v>1.28070175438596</v>
      </c>
      <c r="H88" s="253">
        <f>F88/E88</f>
        <v>1.140625</v>
      </c>
    </row>
    <row r="89" s="184" customFormat="1" spans="1:8">
      <c r="A89" s="184">
        <f t="shared" si="10"/>
        <v>5</v>
      </c>
      <c r="B89" s="192">
        <v>20109</v>
      </c>
      <c r="C89" s="254" t="s">
        <v>118</v>
      </c>
      <c r="D89" s="198">
        <f>SUM(D90:D101)</f>
        <v>0</v>
      </c>
      <c r="E89" s="252">
        <f>SUM(E90:E101)</f>
        <v>0</v>
      </c>
      <c r="F89" s="198">
        <f t="shared" ref="D89:F89" si="13">SUM(F90:F101)</f>
        <v>0</v>
      </c>
      <c r="G89" s="253"/>
      <c r="H89" s="253"/>
    </row>
    <row r="90" spans="1:8">
      <c r="A90" s="184">
        <f t="shared" si="10"/>
        <v>7</v>
      </c>
      <c r="B90" s="192">
        <v>2010901</v>
      </c>
      <c r="C90" s="254" t="s">
        <v>67</v>
      </c>
      <c r="D90" s="255">
        <v>0</v>
      </c>
      <c r="E90" s="252">
        <v>0</v>
      </c>
      <c r="F90" s="255">
        <v>0</v>
      </c>
      <c r="G90" s="253"/>
      <c r="H90" s="253"/>
    </row>
    <row r="91" spans="1:8">
      <c r="A91" s="184">
        <f t="shared" si="10"/>
        <v>7</v>
      </c>
      <c r="B91" s="192">
        <v>2010902</v>
      </c>
      <c r="C91" s="258" t="s">
        <v>68</v>
      </c>
      <c r="D91" s="255">
        <v>0</v>
      </c>
      <c r="E91" s="252">
        <v>0</v>
      </c>
      <c r="F91" s="255">
        <v>0</v>
      </c>
      <c r="G91" s="253"/>
      <c r="H91" s="253"/>
    </row>
    <row r="92" spans="1:8">
      <c r="A92" s="184">
        <f t="shared" si="10"/>
        <v>7</v>
      </c>
      <c r="B92" s="192">
        <v>2010903</v>
      </c>
      <c r="C92" s="258" t="s">
        <v>69</v>
      </c>
      <c r="D92" s="255">
        <v>0</v>
      </c>
      <c r="E92" s="252">
        <v>0</v>
      </c>
      <c r="F92" s="255">
        <v>0</v>
      </c>
      <c r="G92" s="253"/>
      <c r="H92" s="253"/>
    </row>
    <row r="93" spans="1:8">
      <c r="A93" s="184">
        <f t="shared" si="10"/>
        <v>7</v>
      </c>
      <c r="B93" s="192">
        <v>2010905</v>
      </c>
      <c r="C93" s="254" t="s">
        <v>119</v>
      </c>
      <c r="D93" s="255">
        <v>0</v>
      </c>
      <c r="E93" s="252">
        <v>0</v>
      </c>
      <c r="F93" s="255">
        <v>0</v>
      </c>
      <c r="G93" s="253"/>
      <c r="H93" s="253"/>
    </row>
    <row r="94" spans="1:8">
      <c r="A94" s="184">
        <f t="shared" si="10"/>
        <v>7</v>
      </c>
      <c r="B94" s="192">
        <v>2010907</v>
      </c>
      <c r="C94" s="254" t="s">
        <v>120</v>
      </c>
      <c r="D94" s="255">
        <v>0</v>
      </c>
      <c r="E94" s="252">
        <v>0</v>
      </c>
      <c r="F94" s="255">
        <v>0</v>
      </c>
      <c r="G94" s="253"/>
      <c r="H94" s="253"/>
    </row>
    <row r="95" spans="1:8">
      <c r="A95" s="184">
        <f t="shared" si="10"/>
        <v>7</v>
      </c>
      <c r="B95" s="192">
        <v>2010908</v>
      </c>
      <c r="C95" s="254" t="s">
        <v>108</v>
      </c>
      <c r="D95" s="255">
        <v>0</v>
      </c>
      <c r="E95" s="252">
        <v>0</v>
      </c>
      <c r="F95" s="255">
        <v>0</v>
      </c>
      <c r="G95" s="253"/>
      <c r="H95" s="253"/>
    </row>
    <row r="96" spans="1:8">
      <c r="A96" s="184">
        <f t="shared" si="10"/>
        <v>7</v>
      </c>
      <c r="B96" s="192">
        <v>2010909</v>
      </c>
      <c r="C96" s="254" t="s">
        <v>121</v>
      </c>
      <c r="D96" s="255">
        <v>0</v>
      </c>
      <c r="E96" s="252">
        <v>0</v>
      </c>
      <c r="F96" s="255">
        <v>0</v>
      </c>
      <c r="G96" s="253"/>
      <c r="H96" s="253"/>
    </row>
    <row r="97" spans="1:8">
      <c r="A97" s="184">
        <f t="shared" si="10"/>
        <v>7</v>
      </c>
      <c r="B97" s="192">
        <v>2010910</v>
      </c>
      <c r="C97" s="254" t="s">
        <v>122</v>
      </c>
      <c r="D97" s="255">
        <v>0</v>
      </c>
      <c r="E97" s="252">
        <v>0</v>
      </c>
      <c r="F97" s="255">
        <v>0</v>
      </c>
      <c r="G97" s="253"/>
      <c r="H97" s="253"/>
    </row>
    <row r="98" spans="1:8">
      <c r="A98" s="184">
        <f t="shared" si="10"/>
        <v>7</v>
      </c>
      <c r="B98" s="192">
        <v>2010911</v>
      </c>
      <c r="C98" s="254" t="s">
        <v>123</v>
      </c>
      <c r="D98" s="255">
        <v>0</v>
      </c>
      <c r="E98" s="252">
        <v>0</v>
      </c>
      <c r="F98" s="255">
        <v>0</v>
      </c>
      <c r="G98" s="253"/>
      <c r="H98" s="253"/>
    </row>
    <row r="99" spans="1:8">
      <c r="A99" s="184">
        <f t="shared" si="10"/>
        <v>7</v>
      </c>
      <c r="B99" s="192">
        <v>2010912</v>
      </c>
      <c r="C99" s="254" t="s">
        <v>124</v>
      </c>
      <c r="D99" s="255">
        <v>0</v>
      </c>
      <c r="E99" s="252">
        <v>0</v>
      </c>
      <c r="F99" s="255">
        <v>0</v>
      </c>
      <c r="G99" s="253"/>
      <c r="H99" s="253"/>
    </row>
    <row r="100" spans="1:8">
      <c r="A100" s="184">
        <f t="shared" si="10"/>
        <v>7</v>
      </c>
      <c r="B100" s="192">
        <v>2010950</v>
      </c>
      <c r="C100" s="258" t="s">
        <v>76</v>
      </c>
      <c r="D100" s="255">
        <v>0</v>
      </c>
      <c r="E100" s="252">
        <v>0</v>
      </c>
      <c r="F100" s="255">
        <v>0</v>
      </c>
      <c r="G100" s="253"/>
      <c r="H100" s="253"/>
    </row>
    <row r="101" spans="1:8">
      <c r="A101" s="184">
        <f t="shared" si="10"/>
        <v>7</v>
      </c>
      <c r="B101" s="192">
        <v>2010999</v>
      </c>
      <c r="C101" s="258" t="s">
        <v>125</v>
      </c>
      <c r="D101" s="255">
        <v>0</v>
      </c>
      <c r="E101" s="252">
        <v>0</v>
      </c>
      <c r="F101" s="255">
        <v>0</v>
      </c>
      <c r="G101" s="253"/>
      <c r="H101" s="253"/>
    </row>
    <row r="102" s="184" customFormat="1" spans="1:8">
      <c r="A102" s="184">
        <f t="shared" si="10"/>
        <v>5</v>
      </c>
      <c r="B102" s="192">
        <v>20111</v>
      </c>
      <c r="C102" s="262" t="s">
        <v>126</v>
      </c>
      <c r="D102" s="198">
        <f>SUM(D103:D110)</f>
        <v>1902</v>
      </c>
      <c r="E102" s="252">
        <f>SUM(E103:E110)</f>
        <v>3349</v>
      </c>
      <c r="F102" s="198">
        <f t="shared" ref="D102:F102" si="14">SUM(F103:F110)</f>
        <v>3782</v>
      </c>
      <c r="G102" s="253">
        <f>F102/D102</f>
        <v>1.98843322818086</v>
      </c>
      <c r="H102" s="253">
        <f>F102/E102</f>
        <v>1.12929232606748</v>
      </c>
    </row>
    <row r="103" spans="1:8">
      <c r="A103" s="184">
        <f t="shared" si="10"/>
        <v>7</v>
      </c>
      <c r="B103" s="192">
        <v>2011101</v>
      </c>
      <c r="C103" s="254" t="s">
        <v>67</v>
      </c>
      <c r="D103" s="255">
        <v>1543</v>
      </c>
      <c r="E103" s="256">
        <v>2037</v>
      </c>
      <c r="F103" s="255">
        <v>2287</v>
      </c>
      <c r="G103" s="253">
        <f>F103/D103</f>
        <v>1.48217757615036</v>
      </c>
      <c r="H103" s="253">
        <f>F103/E103</f>
        <v>1.1227295041728</v>
      </c>
    </row>
    <row r="104" spans="1:8">
      <c r="A104" s="184">
        <f t="shared" si="10"/>
        <v>7</v>
      </c>
      <c r="B104" s="192">
        <v>2011102</v>
      </c>
      <c r="C104" s="254" t="s">
        <v>68</v>
      </c>
      <c r="D104" s="255">
        <v>0</v>
      </c>
      <c r="E104" s="252">
        <v>0</v>
      </c>
      <c r="F104" s="255">
        <v>0</v>
      </c>
      <c r="G104" s="253"/>
      <c r="H104" s="253"/>
    </row>
    <row r="105" spans="1:8">
      <c r="A105" s="184">
        <f t="shared" si="10"/>
        <v>7</v>
      </c>
      <c r="B105" s="192">
        <v>2011103</v>
      </c>
      <c r="C105" s="254" t="s">
        <v>69</v>
      </c>
      <c r="D105" s="255">
        <v>0</v>
      </c>
      <c r="E105" s="252">
        <v>0</v>
      </c>
      <c r="F105" s="255">
        <v>0</v>
      </c>
      <c r="G105" s="253"/>
      <c r="H105" s="253"/>
    </row>
    <row r="106" spans="1:8">
      <c r="A106" s="184">
        <f t="shared" si="10"/>
        <v>7</v>
      </c>
      <c r="B106" s="192">
        <v>2011104</v>
      </c>
      <c r="C106" s="258" t="s">
        <v>127</v>
      </c>
      <c r="D106" s="255">
        <v>0</v>
      </c>
      <c r="E106" s="252">
        <v>0</v>
      </c>
      <c r="F106" s="255">
        <v>0</v>
      </c>
      <c r="G106" s="253"/>
      <c r="H106" s="253"/>
    </row>
    <row r="107" spans="1:8">
      <c r="A107" s="184">
        <f t="shared" si="10"/>
        <v>7</v>
      </c>
      <c r="B107" s="192">
        <v>2011105</v>
      </c>
      <c r="C107" s="258" t="s">
        <v>128</v>
      </c>
      <c r="D107" s="255">
        <v>0</v>
      </c>
      <c r="E107" s="252">
        <v>0</v>
      </c>
      <c r="F107" s="255">
        <v>0</v>
      </c>
      <c r="G107" s="253"/>
      <c r="H107" s="253"/>
    </row>
    <row r="108" spans="1:8">
      <c r="A108" s="184">
        <f t="shared" si="10"/>
        <v>7</v>
      </c>
      <c r="B108" s="192">
        <v>2011106</v>
      </c>
      <c r="C108" s="258" t="s">
        <v>129</v>
      </c>
      <c r="D108" s="255">
        <v>0</v>
      </c>
      <c r="E108" s="252">
        <v>0</v>
      </c>
      <c r="F108" s="255">
        <v>0</v>
      </c>
      <c r="G108" s="253"/>
      <c r="H108" s="253"/>
    </row>
    <row r="109" spans="1:8">
      <c r="A109" s="184">
        <f t="shared" si="10"/>
        <v>7</v>
      </c>
      <c r="B109" s="192">
        <v>2011150</v>
      </c>
      <c r="C109" s="254" t="s">
        <v>76</v>
      </c>
      <c r="D109" s="255">
        <v>0</v>
      </c>
      <c r="E109" s="252">
        <v>0</v>
      </c>
      <c r="F109" s="255">
        <v>0</v>
      </c>
      <c r="G109" s="253"/>
      <c r="H109" s="253"/>
    </row>
    <row r="110" spans="1:8">
      <c r="A110" s="184">
        <f t="shared" si="10"/>
        <v>7</v>
      </c>
      <c r="B110" s="192">
        <v>2011199</v>
      </c>
      <c r="C110" s="254" t="s">
        <v>130</v>
      </c>
      <c r="D110" s="255">
        <v>359</v>
      </c>
      <c r="E110" s="256">
        <v>1312</v>
      </c>
      <c r="F110" s="255">
        <v>1495</v>
      </c>
      <c r="G110" s="253">
        <f>F110/D110</f>
        <v>4.16434540389972</v>
      </c>
      <c r="H110" s="253">
        <f>F110/E110</f>
        <v>1.13948170731707</v>
      </c>
    </row>
    <row r="111" s="184" customFormat="1" spans="1:8">
      <c r="A111" s="184">
        <f t="shared" si="10"/>
        <v>5</v>
      </c>
      <c r="B111" s="192">
        <v>20113</v>
      </c>
      <c r="C111" s="251" t="s">
        <v>131</v>
      </c>
      <c r="D111" s="198">
        <f>SUM(D112:D121)</f>
        <v>852</v>
      </c>
      <c r="E111" s="252">
        <f>SUM(E112:E121)</f>
        <v>932</v>
      </c>
      <c r="F111" s="198">
        <f t="shared" ref="D111:F111" si="15">SUM(F112:F121)</f>
        <v>1122</v>
      </c>
      <c r="G111" s="253">
        <f>F111/D111</f>
        <v>1.3169014084507</v>
      </c>
      <c r="H111" s="253">
        <f>F111/E111</f>
        <v>1.20386266094421</v>
      </c>
    </row>
    <row r="112" spans="1:8">
      <c r="A112" s="184">
        <f t="shared" si="10"/>
        <v>7</v>
      </c>
      <c r="B112" s="192">
        <v>2011301</v>
      </c>
      <c r="C112" s="254" t="s">
        <v>67</v>
      </c>
      <c r="D112" s="255">
        <v>276</v>
      </c>
      <c r="E112" s="256">
        <v>456</v>
      </c>
      <c r="F112" s="255">
        <v>580</v>
      </c>
      <c r="G112" s="253">
        <f>F112/D112</f>
        <v>2.10144927536232</v>
      </c>
      <c r="H112" s="253">
        <f>F112/E112</f>
        <v>1.2719298245614</v>
      </c>
    </row>
    <row r="113" spans="1:8">
      <c r="A113" s="184">
        <f t="shared" si="10"/>
        <v>7</v>
      </c>
      <c r="B113" s="192">
        <v>2011302</v>
      </c>
      <c r="C113" s="254" t="s">
        <v>68</v>
      </c>
      <c r="D113" s="255">
        <v>0</v>
      </c>
      <c r="E113" s="252">
        <v>0</v>
      </c>
      <c r="F113" s="255">
        <v>0</v>
      </c>
      <c r="G113" s="253"/>
      <c r="H113" s="253"/>
    </row>
    <row r="114" spans="1:8">
      <c r="A114" s="184">
        <f t="shared" si="10"/>
        <v>7</v>
      </c>
      <c r="B114" s="192">
        <v>2011303</v>
      </c>
      <c r="C114" s="254" t="s">
        <v>69</v>
      </c>
      <c r="D114" s="255">
        <v>0</v>
      </c>
      <c r="E114" s="252">
        <v>0</v>
      </c>
      <c r="F114" s="255">
        <v>0</v>
      </c>
      <c r="G114" s="253"/>
      <c r="H114" s="253"/>
    </row>
    <row r="115" spans="1:8">
      <c r="A115" s="184">
        <f t="shared" si="10"/>
        <v>7</v>
      </c>
      <c r="B115" s="192">
        <v>2011304</v>
      </c>
      <c r="C115" s="258" t="s">
        <v>132</v>
      </c>
      <c r="D115" s="255">
        <v>0</v>
      </c>
      <c r="E115" s="252">
        <v>16</v>
      </c>
      <c r="F115" s="255">
        <v>0</v>
      </c>
      <c r="G115" s="253"/>
      <c r="H115" s="253"/>
    </row>
    <row r="116" spans="1:8">
      <c r="A116" s="184">
        <f t="shared" si="10"/>
        <v>7</v>
      </c>
      <c r="B116" s="192">
        <v>2011305</v>
      </c>
      <c r="C116" s="258" t="s">
        <v>133</v>
      </c>
      <c r="D116" s="255">
        <v>0</v>
      </c>
      <c r="E116" s="252">
        <v>0</v>
      </c>
      <c r="F116" s="255">
        <v>0</v>
      </c>
      <c r="G116" s="253"/>
      <c r="H116" s="253"/>
    </row>
    <row r="117" spans="1:8">
      <c r="A117" s="184">
        <f t="shared" si="10"/>
        <v>7</v>
      </c>
      <c r="B117" s="192">
        <v>2011306</v>
      </c>
      <c r="C117" s="258" t="s">
        <v>134</v>
      </c>
      <c r="D117" s="255">
        <v>0</v>
      </c>
      <c r="E117" s="252">
        <v>0</v>
      </c>
      <c r="F117" s="255">
        <v>0</v>
      </c>
      <c r="G117" s="253"/>
      <c r="H117" s="253"/>
    </row>
    <row r="118" spans="1:8">
      <c r="A118" s="184">
        <f t="shared" si="10"/>
        <v>7</v>
      </c>
      <c r="B118" s="192">
        <v>2011307</v>
      </c>
      <c r="C118" s="254" t="s">
        <v>135</v>
      </c>
      <c r="D118" s="255">
        <v>0</v>
      </c>
      <c r="E118" s="252">
        <v>0</v>
      </c>
      <c r="F118" s="255">
        <v>0</v>
      </c>
      <c r="G118" s="253"/>
      <c r="H118" s="253"/>
    </row>
    <row r="119" spans="1:8">
      <c r="A119" s="184">
        <f t="shared" si="10"/>
        <v>7</v>
      </c>
      <c r="B119" s="192">
        <v>2011308</v>
      </c>
      <c r="C119" s="254" t="s">
        <v>136</v>
      </c>
      <c r="D119" s="255">
        <v>426</v>
      </c>
      <c r="E119" s="256">
        <v>285</v>
      </c>
      <c r="F119" s="255">
        <v>326</v>
      </c>
      <c r="G119" s="253">
        <f>F119/D119</f>
        <v>0.765258215962441</v>
      </c>
      <c r="H119" s="253">
        <f>F119/E119</f>
        <v>1.14385964912281</v>
      </c>
    </row>
    <row r="120" spans="1:8">
      <c r="A120" s="184">
        <f t="shared" si="10"/>
        <v>7</v>
      </c>
      <c r="B120" s="192">
        <v>2011350</v>
      </c>
      <c r="C120" s="254" t="s">
        <v>76</v>
      </c>
      <c r="D120" s="255">
        <v>8</v>
      </c>
      <c r="E120" s="256">
        <v>8</v>
      </c>
      <c r="F120" s="255">
        <v>8</v>
      </c>
      <c r="G120" s="253">
        <f>F120/D120</f>
        <v>1</v>
      </c>
      <c r="H120" s="253">
        <f>F120/E120</f>
        <v>1</v>
      </c>
    </row>
    <row r="121" spans="1:8">
      <c r="A121" s="184">
        <f t="shared" si="10"/>
        <v>7</v>
      </c>
      <c r="B121" s="192">
        <v>2011399</v>
      </c>
      <c r="C121" s="258" t="s">
        <v>137</v>
      </c>
      <c r="D121" s="255">
        <v>142</v>
      </c>
      <c r="E121" s="256">
        <v>167</v>
      </c>
      <c r="F121" s="255">
        <v>208</v>
      </c>
      <c r="G121" s="253">
        <f>F121/D121</f>
        <v>1.46478873239437</v>
      </c>
      <c r="H121" s="253">
        <f>F121/E121</f>
        <v>1.24550898203593</v>
      </c>
    </row>
    <row r="122" s="184" customFormat="1" spans="1:8">
      <c r="A122" s="184">
        <f t="shared" si="10"/>
        <v>5</v>
      </c>
      <c r="B122" s="192">
        <v>20114</v>
      </c>
      <c r="C122" s="258" t="s">
        <v>138</v>
      </c>
      <c r="D122" s="198">
        <f>SUM(D123:D133)</f>
        <v>67</v>
      </c>
      <c r="E122" s="252">
        <f>SUM(E123:E133)</f>
        <v>71</v>
      </c>
      <c r="F122" s="198">
        <f t="shared" ref="D122:F122" si="16">SUM(F123:F133)</f>
        <v>103</v>
      </c>
      <c r="G122" s="253">
        <f>F122/D122</f>
        <v>1.53731343283582</v>
      </c>
      <c r="H122" s="253">
        <f>F122/E122</f>
        <v>1.45070422535211</v>
      </c>
    </row>
    <row r="123" spans="1:8">
      <c r="A123" s="184">
        <f t="shared" si="10"/>
        <v>7</v>
      </c>
      <c r="B123" s="192">
        <v>2011401</v>
      </c>
      <c r="C123" s="258" t="s">
        <v>67</v>
      </c>
      <c r="D123" s="255">
        <v>0</v>
      </c>
      <c r="E123" s="252">
        <v>0</v>
      </c>
      <c r="F123" s="255">
        <v>0</v>
      </c>
      <c r="G123" s="253"/>
      <c r="H123" s="253"/>
    </row>
    <row r="124" spans="1:8">
      <c r="A124" s="184">
        <f t="shared" si="10"/>
        <v>7</v>
      </c>
      <c r="B124" s="192">
        <v>2011402</v>
      </c>
      <c r="C124" s="251" t="s">
        <v>68</v>
      </c>
      <c r="D124" s="255">
        <v>0</v>
      </c>
      <c r="E124" s="252">
        <v>0</v>
      </c>
      <c r="F124" s="255">
        <v>0</v>
      </c>
      <c r="G124" s="253"/>
      <c r="H124" s="253"/>
    </row>
    <row r="125" spans="1:8">
      <c r="A125" s="184">
        <f t="shared" si="10"/>
        <v>7</v>
      </c>
      <c r="B125" s="192">
        <v>2011403</v>
      </c>
      <c r="C125" s="254" t="s">
        <v>69</v>
      </c>
      <c r="D125" s="255">
        <v>0</v>
      </c>
      <c r="E125" s="252">
        <v>0</v>
      </c>
      <c r="F125" s="255">
        <v>0</v>
      </c>
      <c r="G125" s="253"/>
      <c r="H125" s="253"/>
    </row>
    <row r="126" spans="1:8">
      <c r="A126" s="184">
        <f t="shared" si="10"/>
        <v>7</v>
      </c>
      <c r="B126" s="192">
        <v>2011404</v>
      </c>
      <c r="C126" s="254" t="s">
        <v>139</v>
      </c>
      <c r="D126" s="255">
        <v>7</v>
      </c>
      <c r="E126" s="252">
        <v>0</v>
      </c>
      <c r="F126" s="255">
        <v>7</v>
      </c>
      <c r="G126" s="253"/>
      <c r="H126" s="253" t="e">
        <f>F126/E126</f>
        <v>#DIV/0!</v>
      </c>
    </row>
    <row r="127" spans="1:8">
      <c r="A127" s="184">
        <f t="shared" si="10"/>
        <v>7</v>
      </c>
      <c r="B127" s="192">
        <v>2011405</v>
      </c>
      <c r="C127" s="254" t="s">
        <v>140</v>
      </c>
      <c r="D127" s="255">
        <v>12</v>
      </c>
      <c r="E127" s="256">
        <v>54</v>
      </c>
      <c r="F127" s="255">
        <v>60</v>
      </c>
      <c r="G127" s="253">
        <f>F127/D127</f>
        <v>5</v>
      </c>
      <c r="H127" s="253">
        <f>F127/E127</f>
        <v>1.11111111111111</v>
      </c>
    </row>
    <row r="128" spans="1:8">
      <c r="A128" s="184">
        <f t="shared" si="10"/>
        <v>7</v>
      </c>
      <c r="B128" s="192">
        <v>2011408</v>
      </c>
      <c r="C128" s="258" t="s">
        <v>141</v>
      </c>
      <c r="D128" s="255">
        <v>0</v>
      </c>
      <c r="E128" s="252">
        <v>0</v>
      </c>
      <c r="F128" s="255">
        <v>0</v>
      </c>
      <c r="G128" s="253"/>
      <c r="H128" s="253"/>
    </row>
    <row r="129" spans="1:8">
      <c r="A129" s="184">
        <f t="shared" si="10"/>
        <v>7</v>
      </c>
      <c r="B129" s="192">
        <v>2011409</v>
      </c>
      <c r="C129" s="254" t="s">
        <v>142</v>
      </c>
      <c r="D129" s="255">
        <v>37</v>
      </c>
      <c r="E129" s="256">
        <v>17</v>
      </c>
      <c r="F129" s="255">
        <v>25</v>
      </c>
      <c r="G129" s="253">
        <f>F129/D129</f>
        <v>0.675675675675676</v>
      </c>
      <c r="H129" s="253">
        <f>F129/E129</f>
        <v>1.47058823529412</v>
      </c>
    </row>
    <row r="130" spans="1:8">
      <c r="A130" s="184">
        <f t="shared" si="10"/>
        <v>7</v>
      </c>
      <c r="B130" s="192">
        <v>2011410</v>
      </c>
      <c r="C130" s="254" t="s">
        <v>143</v>
      </c>
      <c r="D130" s="255">
        <v>0</v>
      </c>
      <c r="E130" s="252">
        <v>0</v>
      </c>
      <c r="F130" s="255">
        <v>0</v>
      </c>
      <c r="G130" s="253"/>
      <c r="H130" s="253"/>
    </row>
    <row r="131" spans="1:8">
      <c r="A131" s="184">
        <f t="shared" si="10"/>
        <v>7</v>
      </c>
      <c r="B131" s="192">
        <v>2011411</v>
      </c>
      <c r="C131" s="254" t="s">
        <v>144</v>
      </c>
      <c r="D131" s="255">
        <v>0</v>
      </c>
      <c r="E131" s="252">
        <v>0</v>
      </c>
      <c r="F131" s="255">
        <v>0</v>
      </c>
      <c r="G131" s="253"/>
      <c r="H131" s="253"/>
    </row>
    <row r="132" spans="1:8">
      <c r="A132" s="184">
        <f t="shared" si="10"/>
        <v>7</v>
      </c>
      <c r="B132" s="192">
        <v>2011450</v>
      </c>
      <c r="C132" s="254" t="s">
        <v>76</v>
      </c>
      <c r="D132" s="255">
        <v>0</v>
      </c>
      <c r="E132" s="252">
        <v>0</v>
      </c>
      <c r="F132" s="255">
        <v>0</v>
      </c>
      <c r="G132" s="253"/>
      <c r="H132" s="253"/>
    </row>
    <row r="133" spans="1:8">
      <c r="A133" s="184">
        <f t="shared" si="10"/>
        <v>7</v>
      </c>
      <c r="B133" s="192">
        <v>2011499</v>
      </c>
      <c r="C133" s="254" t="s">
        <v>145</v>
      </c>
      <c r="D133" s="255">
        <v>11</v>
      </c>
      <c r="E133" s="252">
        <v>0</v>
      </c>
      <c r="F133" s="255">
        <v>11</v>
      </c>
      <c r="G133" s="253"/>
      <c r="H133" s="253" t="e">
        <f>F133/E133</f>
        <v>#DIV/0!</v>
      </c>
    </row>
    <row r="134" s="184" customFormat="1" spans="1:8">
      <c r="A134" s="184">
        <f t="shared" si="10"/>
        <v>5</v>
      </c>
      <c r="B134" s="192">
        <v>20123</v>
      </c>
      <c r="C134" s="254" t="s">
        <v>146</v>
      </c>
      <c r="D134" s="198">
        <f>SUM(D135:D140)</f>
        <v>117</v>
      </c>
      <c r="E134" s="252">
        <f>SUM(E135:E140)</f>
        <v>558</v>
      </c>
      <c r="F134" s="198">
        <f t="shared" ref="D134:F134" si="17">SUM(F135:F140)</f>
        <v>603</v>
      </c>
      <c r="G134" s="253">
        <f>F134/D134</f>
        <v>5.15384615384615</v>
      </c>
      <c r="H134" s="253">
        <f>F134/E134</f>
        <v>1.08064516129032</v>
      </c>
    </row>
    <row r="135" spans="1:8">
      <c r="A135" s="184">
        <f t="shared" ref="A135:A198" si="18">LEN(B135)</f>
        <v>7</v>
      </c>
      <c r="B135" s="192">
        <v>2012301</v>
      </c>
      <c r="C135" s="254" t="s">
        <v>67</v>
      </c>
      <c r="D135" s="255">
        <v>0</v>
      </c>
      <c r="E135" s="252">
        <v>0</v>
      </c>
      <c r="F135" s="255">
        <v>0</v>
      </c>
      <c r="G135" s="253"/>
      <c r="H135" s="253"/>
    </row>
    <row r="136" spans="1:8">
      <c r="A136" s="184">
        <f t="shared" si="18"/>
        <v>7</v>
      </c>
      <c r="B136" s="192">
        <v>2012302</v>
      </c>
      <c r="C136" s="254" t="s">
        <v>68</v>
      </c>
      <c r="D136" s="255">
        <v>0</v>
      </c>
      <c r="E136" s="252">
        <v>0</v>
      </c>
      <c r="F136" s="255">
        <v>0</v>
      </c>
      <c r="G136" s="253"/>
      <c r="H136" s="253"/>
    </row>
    <row r="137" spans="1:8">
      <c r="A137" s="184">
        <f t="shared" si="18"/>
        <v>7</v>
      </c>
      <c r="B137" s="192">
        <v>2012303</v>
      </c>
      <c r="C137" s="258" t="s">
        <v>69</v>
      </c>
      <c r="D137" s="255">
        <v>0</v>
      </c>
      <c r="E137" s="252">
        <v>0</v>
      </c>
      <c r="F137" s="255">
        <v>0</v>
      </c>
      <c r="G137" s="253"/>
      <c r="H137" s="253"/>
    </row>
    <row r="138" spans="1:8">
      <c r="A138" s="184">
        <f t="shared" si="18"/>
        <v>7</v>
      </c>
      <c r="B138" s="192">
        <v>2012304</v>
      </c>
      <c r="C138" s="258" t="s">
        <v>147</v>
      </c>
      <c r="D138" s="255">
        <v>52</v>
      </c>
      <c r="E138" s="256">
        <v>200</v>
      </c>
      <c r="F138" s="255">
        <v>238</v>
      </c>
      <c r="G138" s="253">
        <f t="shared" ref="G135:G198" si="19">F138/D138</f>
        <v>4.57692307692308</v>
      </c>
      <c r="H138" s="253">
        <f t="shared" ref="H135:H198" si="20">F138/E138</f>
        <v>1.19</v>
      </c>
    </row>
    <row r="139" spans="1:8">
      <c r="A139" s="184">
        <f t="shared" si="18"/>
        <v>7</v>
      </c>
      <c r="B139" s="192">
        <v>2012350</v>
      </c>
      <c r="C139" s="258" t="s">
        <v>76</v>
      </c>
      <c r="D139" s="255">
        <v>0</v>
      </c>
      <c r="E139" s="252">
        <v>0</v>
      </c>
      <c r="F139" s="255">
        <v>0</v>
      </c>
      <c r="G139" s="253"/>
      <c r="H139" s="253"/>
    </row>
    <row r="140" spans="1:8">
      <c r="A140" s="184">
        <f t="shared" si="18"/>
        <v>7</v>
      </c>
      <c r="B140" s="192">
        <v>2012399</v>
      </c>
      <c r="C140" s="251" t="s">
        <v>148</v>
      </c>
      <c r="D140" s="255">
        <v>65</v>
      </c>
      <c r="E140" s="256">
        <v>358</v>
      </c>
      <c r="F140" s="255">
        <v>365</v>
      </c>
      <c r="G140" s="253">
        <f t="shared" si="19"/>
        <v>5.61538461538461</v>
      </c>
      <c r="H140" s="253">
        <f t="shared" si="20"/>
        <v>1.0195530726257</v>
      </c>
    </row>
    <row r="141" s="184" customFormat="1" spans="1:8">
      <c r="A141" s="184">
        <f t="shared" si="18"/>
        <v>5</v>
      </c>
      <c r="B141" s="192">
        <v>20125</v>
      </c>
      <c r="C141" s="254" t="s">
        <v>149</v>
      </c>
      <c r="D141" s="198">
        <f>SUM(D142:D148)</f>
        <v>34</v>
      </c>
      <c r="E141" s="252">
        <f>SUM(E142:E148)</f>
        <v>18</v>
      </c>
      <c r="F141" s="198">
        <f t="shared" ref="D141:F141" si="21">SUM(F142:F148)</f>
        <v>34</v>
      </c>
      <c r="G141" s="253">
        <f t="shared" si="19"/>
        <v>1</v>
      </c>
      <c r="H141" s="253">
        <f t="shared" si="20"/>
        <v>1.88888888888889</v>
      </c>
    </row>
    <row r="142" spans="1:8">
      <c r="A142" s="184">
        <f t="shared" si="18"/>
        <v>7</v>
      </c>
      <c r="B142" s="192">
        <v>2012501</v>
      </c>
      <c r="C142" s="254" t="s">
        <v>67</v>
      </c>
      <c r="D142" s="255">
        <v>11</v>
      </c>
      <c r="E142" s="252">
        <v>0</v>
      </c>
      <c r="F142" s="255">
        <v>11</v>
      </c>
      <c r="G142" s="253">
        <f t="shared" si="19"/>
        <v>1</v>
      </c>
      <c r="H142" s="253" t="e">
        <f t="shared" si="20"/>
        <v>#DIV/0!</v>
      </c>
    </row>
    <row r="143" spans="1:8">
      <c r="A143" s="184">
        <f t="shared" si="18"/>
        <v>7</v>
      </c>
      <c r="B143" s="192">
        <v>2012502</v>
      </c>
      <c r="C143" s="258" t="s">
        <v>68</v>
      </c>
      <c r="D143" s="255">
        <v>0</v>
      </c>
      <c r="E143" s="252">
        <v>0</v>
      </c>
      <c r="F143" s="255">
        <v>0</v>
      </c>
      <c r="G143" s="253"/>
      <c r="H143" s="253"/>
    </row>
    <row r="144" spans="1:8">
      <c r="A144" s="184">
        <f t="shared" si="18"/>
        <v>7</v>
      </c>
      <c r="B144" s="192">
        <v>2012503</v>
      </c>
      <c r="C144" s="258" t="s">
        <v>69</v>
      </c>
      <c r="D144" s="255">
        <v>0</v>
      </c>
      <c r="E144" s="252">
        <v>0</v>
      </c>
      <c r="F144" s="255">
        <v>0</v>
      </c>
      <c r="G144" s="253"/>
      <c r="H144" s="253"/>
    </row>
    <row r="145" spans="1:8">
      <c r="A145" s="184">
        <f t="shared" si="18"/>
        <v>7</v>
      </c>
      <c r="B145" s="192">
        <v>2012504</v>
      </c>
      <c r="C145" s="258" t="s">
        <v>150</v>
      </c>
      <c r="D145" s="255">
        <v>0</v>
      </c>
      <c r="E145" s="252">
        <v>0</v>
      </c>
      <c r="F145" s="255">
        <v>0</v>
      </c>
      <c r="G145" s="253"/>
      <c r="H145" s="253"/>
    </row>
    <row r="146" spans="1:8">
      <c r="A146" s="184">
        <f t="shared" si="18"/>
        <v>7</v>
      </c>
      <c r="B146" s="192">
        <v>2012505</v>
      </c>
      <c r="C146" s="251" t="s">
        <v>151</v>
      </c>
      <c r="D146" s="255">
        <v>0</v>
      </c>
      <c r="E146" s="252">
        <v>0</v>
      </c>
      <c r="F146" s="255">
        <v>0</v>
      </c>
      <c r="G146" s="253"/>
      <c r="H146" s="253"/>
    </row>
    <row r="147" spans="1:8">
      <c r="A147" s="184">
        <f t="shared" si="18"/>
        <v>7</v>
      </c>
      <c r="B147" s="192">
        <v>2012550</v>
      </c>
      <c r="C147" s="254" t="s">
        <v>76</v>
      </c>
      <c r="D147" s="255">
        <v>0</v>
      </c>
      <c r="E147" s="252">
        <v>0</v>
      </c>
      <c r="F147" s="255">
        <v>0</v>
      </c>
      <c r="G147" s="253"/>
      <c r="H147" s="253"/>
    </row>
    <row r="148" spans="1:8">
      <c r="A148" s="184">
        <f t="shared" si="18"/>
        <v>7</v>
      </c>
      <c r="B148" s="192">
        <v>2012599</v>
      </c>
      <c r="C148" s="254" t="s">
        <v>152</v>
      </c>
      <c r="D148" s="255">
        <v>23</v>
      </c>
      <c r="E148" s="256">
        <v>18</v>
      </c>
      <c r="F148" s="255">
        <v>23</v>
      </c>
      <c r="G148" s="253">
        <f t="shared" si="19"/>
        <v>1</v>
      </c>
      <c r="H148" s="253">
        <f t="shared" si="20"/>
        <v>1.27777777777778</v>
      </c>
    </row>
    <row r="149" s="184" customFormat="1" spans="1:8">
      <c r="A149" s="184">
        <f t="shared" si="18"/>
        <v>5</v>
      </c>
      <c r="B149" s="192">
        <v>20126</v>
      </c>
      <c r="C149" s="258" t="s">
        <v>153</v>
      </c>
      <c r="D149" s="198">
        <f>SUM(D150:D154)</f>
        <v>261</v>
      </c>
      <c r="E149" s="252">
        <f>SUM(E150:E154)</f>
        <v>233</v>
      </c>
      <c r="F149" s="198">
        <f t="shared" ref="D149:F149" si="22">SUM(F150:F154)</f>
        <v>264</v>
      </c>
      <c r="G149" s="253">
        <f t="shared" si="19"/>
        <v>1.01149425287356</v>
      </c>
      <c r="H149" s="253">
        <f t="shared" si="20"/>
        <v>1.13304721030043</v>
      </c>
    </row>
    <row r="150" spans="1:8">
      <c r="A150" s="184">
        <f t="shared" si="18"/>
        <v>7</v>
      </c>
      <c r="B150" s="192">
        <v>2012601</v>
      </c>
      <c r="C150" s="258" t="s">
        <v>67</v>
      </c>
      <c r="D150" s="255">
        <v>151</v>
      </c>
      <c r="E150" s="256">
        <v>137</v>
      </c>
      <c r="F150" s="255">
        <v>151</v>
      </c>
      <c r="G150" s="253">
        <f t="shared" si="19"/>
        <v>1</v>
      </c>
      <c r="H150" s="253">
        <f t="shared" si="20"/>
        <v>1.1021897810219</v>
      </c>
    </row>
    <row r="151" spans="1:8">
      <c r="A151" s="184">
        <f t="shared" si="18"/>
        <v>7</v>
      </c>
      <c r="B151" s="192">
        <v>2012602</v>
      </c>
      <c r="C151" s="258" t="s">
        <v>68</v>
      </c>
      <c r="D151" s="255">
        <v>0</v>
      </c>
      <c r="E151" s="252">
        <v>0</v>
      </c>
      <c r="F151" s="255">
        <v>0</v>
      </c>
      <c r="G151" s="253"/>
      <c r="H151" s="253"/>
    </row>
    <row r="152" spans="1:8">
      <c r="A152" s="184">
        <f t="shared" si="18"/>
        <v>7</v>
      </c>
      <c r="B152" s="192">
        <v>2012603</v>
      </c>
      <c r="C152" s="254" t="s">
        <v>69</v>
      </c>
      <c r="D152" s="255">
        <v>0</v>
      </c>
      <c r="E152" s="252">
        <v>0</v>
      </c>
      <c r="F152" s="255">
        <v>0</v>
      </c>
      <c r="G152" s="253"/>
      <c r="H152" s="253"/>
    </row>
    <row r="153" spans="1:8">
      <c r="A153" s="184">
        <f t="shared" si="18"/>
        <v>7</v>
      </c>
      <c r="B153" s="192">
        <v>2012604</v>
      </c>
      <c r="C153" s="260" t="s">
        <v>154</v>
      </c>
      <c r="D153" s="255">
        <v>15</v>
      </c>
      <c r="E153" s="256">
        <v>79</v>
      </c>
      <c r="F153" s="255">
        <v>88</v>
      </c>
      <c r="G153" s="253">
        <f t="shared" si="19"/>
        <v>5.86666666666667</v>
      </c>
      <c r="H153" s="253">
        <f t="shared" si="20"/>
        <v>1.11392405063291</v>
      </c>
    </row>
    <row r="154" spans="1:8">
      <c r="A154" s="184">
        <f t="shared" si="18"/>
        <v>7</v>
      </c>
      <c r="B154" s="192">
        <v>2012699</v>
      </c>
      <c r="C154" s="254" t="s">
        <v>155</v>
      </c>
      <c r="D154" s="255">
        <v>95</v>
      </c>
      <c r="E154" s="256">
        <v>17</v>
      </c>
      <c r="F154" s="255">
        <v>25</v>
      </c>
      <c r="G154" s="253">
        <f t="shared" si="19"/>
        <v>0.263157894736842</v>
      </c>
      <c r="H154" s="253">
        <f t="shared" si="20"/>
        <v>1.47058823529412</v>
      </c>
    </row>
    <row r="155" s="184" customFormat="1" spans="1:8">
      <c r="A155" s="184">
        <f t="shared" si="18"/>
        <v>5</v>
      </c>
      <c r="B155" s="192">
        <v>20128</v>
      </c>
      <c r="C155" s="258" t="s">
        <v>156</v>
      </c>
      <c r="D155" s="198">
        <f>SUM(D156:D161)</f>
        <v>178</v>
      </c>
      <c r="E155" s="252">
        <f>SUM(E156:E161)</f>
        <v>155</v>
      </c>
      <c r="F155" s="198">
        <f t="shared" ref="D155:F155" si="23">SUM(F156:F161)</f>
        <v>180</v>
      </c>
      <c r="G155" s="253">
        <f t="shared" si="19"/>
        <v>1.01123595505618</v>
      </c>
      <c r="H155" s="253">
        <f t="shared" si="20"/>
        <v>1.16129032258065</v>
      </c>
    </row>
    <row r="156" spans="1:8">
      <c r="A156" s="184">
        <f t="shared" si="18"/>
        <v>7</v>
      </c>
      <c r="B156" s="192">
        <v>2012801</v>
      </c>
      <c r="C156" s="258" t="s">
        <v>67</v>
      </c>
      <c r="D156" s="255">
        <v>94</v>
      </c>
      <c r="E156" s="256">
        <v>93</v>
      </c>
      <c r="F156" s="255">
        <v>115</v>
      </c>
      <c r="G156" s="253">
        <f t="shared" si="19"/>
        <v>1.22340425531915</v>
      </c>
      <c r="H156" s="253">
        <f t="shared" si="20"/>
        <v>1.23655913978495</v>
      </c>
    </row>
    <row r="157" spans="1:8">
      <c r="A157" s="184">
        <f t="shared" si="18"/>
        <v>7</v>
      </c>
      <c r="B157" s="192">
        <v>2012802</v>
      </c>
      <c r="C157" s="258" t="s">
        <v>68</v>
      </c>
      <c r="D157" s="255">
        <v>0</v>
      </c>
      <c r="E157" s="252">
        <v>5</v>
      </c>
      <c r="F157" s="255">
        <v>0</v>
      </c>
      <c r="G157" s="253"/>
      <c r="H157" s="253"/>
    </row>
    <row r="158" spans="1:8">
      <c r="A158" s="184">
        <f t="shared" si="18"/>
        <v>7</v>
      </c>
      <c r="B158" s="192">
        <v>2012803</v>
      </c>
      <c r="C158" s="251" t="s">
        <v>69</v>
      </c>
      <c r="D158" s="255">
        <v>0</v>
      </c>
      <c r="E158" s="252">
        <v>0</v>
      </c>
      <c r="F158" s="255">
        <v>0</v>
      </c>
      <c r="G158" s="253"/>
      <c r="H158" s="253"/>
    </row>
    <row r="159" spans="1:8">
      <c r="A159" s="184">
        <f t="shared" si="18"/>
        <v>7</v>
      </c>
      <c r="B159" s="192">
        <v>2012804</v>
      </c>
      <c r="C159" s="254" t="s">
        <v>81</v>
      </c>
      <c r="D159" s="263">
        <v>0</v>
      </c>
      <c r="E159" s="252">
        <v>17</v>
      </c>
      <c r="F159" s="263">
        <v>0</v>
      </c>
      <c r="G159" s="264"/>
      <c r="H159" s="264"/>
    </row>
    <row r="160" spans="1:8">
      <c r="A160" s="184">
        <f t="shared" si="18"/>
        <v>7</v>
      </c>
      <c r="B160" s="192">
        <v>2012850</v>
      </c>
      <c r="C160" s="254" t="s">
        <v>76</v>
      </c>
      <c r="D160" s="255">
        <v>0</v>
      </c>
      <c r="E160" s="252">
        <v>0</v>
      </c>
      <c r="F160" s="255">
        <v>0</v>
      </c>
      <c r="G160" s="253"/>
      <c r="H160" s="253"/>
    </row>
    <row r="161" spans="1:8">
      <c r="A161" s="184">
        <f t="shared" si="18"/>
        <v>7</v>
      </c>
      <c r="B161" s="192">
        <v>2012899</v>
      </c>
      <c r="C161" s="254" t="s">
        <v>157</v>
      </c>
      <c r="D161" s="255">
        <v>84</v>
      </c>
      <c r="E161" s="256">
        <v>40</v>
      </c>
      <c r="F161" s="255">
        <v>65</v>
      </c>
      <c r="G161" s="253">
        <f t="shared" si="19"/>
        <v>0.773809523809524</v>
      </c>
      <c r="H161" s="253">
        <f t="shared" si="20"/>
        <v>1.625</v>
      </c>
    </row>
    <row r="162" s="184" customFormat="1" spans="1:8">
      <c r="A162" s="184">
        <f t="shared" si="18"/>
        <v>5</v>
      </c>
      <c r="B162" s="192">
        <v>20129</v>
      </c>
      <c r="C162" s="258" t="s">
        <v>158</v>
      </c>
      <c r="D162" s="198">
        <f>SUM(D163:D168)</f>
        <v>931</v>
      </c>
      <c r="E162" s="252">
        <f>SUM(E163:E168)</f>
        <v>869</v>
      </c>
      <c r="F162" s="198">
        <f t="shared" ref="D162:F162" si="24">SUM(F163:F168)</f>
        <v>1046</v>
      </c>
      <c r="G162" s="253">
        <f t="shared" si="19"/>
        <v>1.12352309344791</v>
      </c>
      <c r="H162" s="253">
        <f t="shared" si="20"/>
        <v>1.20368239355581</v>
      </c>
    </row>
    <row r="163" spans="1:8">
      <c r="A163" s="184">
        <f t="shared" si="18"/>
        <v>7</v>
      </c>
      <c r="B163" s="192">
        <v>2012901</v>
      </c>
      <c r="C163" s="258" t="s">
        <v>67</v>
      </c>
      <c r="D163" s="255">
        <v>733</v>
      </c>
      <c r="E163" s="256">
        <v>610</v>
      </c>
      <c r="F163" s="255">
        <v>765</v>
      </c>
      <c r="G163" s="253">
        <f t="shared" si="19"/>
        <v>1.04365620736699</v>
      </c>
      <c r="H163" s="253">
        <f t="shared" si="20"/>
        <v>1.25409836065574</v>
      </c>
    </row>
    <row r="164" spans="1:8">
      <c r="A164" s="184">
        <f t="shared" si="18"/>
        <v>7</v>
      </c>
      <c r="B164" s="192">
        <v>2012902</v>
      </c>
      <c r="C164" s="258" t="s">
        <v>68</v>
      </c>
      <c r="D164" s="255">
        <v>82</v>
      </c>
      <c r="E164" s="256">
        <v>78</v>
      </c>
      <c r="F164" s="255">
        <v>82</v>
      </c>
      <c r="G164" s="253">
        <f t="shared" si="19"/>
        <v>1</v>
      </c>
      <c r="H164" s="253">
        <f t="shared" si="20"/>
        <v>1.05128205128205</v>
      </c>
    </row>
    <row r="165" spans="1:8">
      <c r="A165" s="184">
        <f t="shared" si="18"/>
        <v>7</v>
      </c>
      <c r="B165" s="192">
        <v>2012903</v>
      </c>
      <c r="C165" s="254" t="s">
        <v>69</v>
      </c>
      <c r="D165" s="255">
        <v>0</v>
      </c>
      <c r="E165" s="252">
        <v>0</v>
      </c>
      <c r="F165" s="255">
        <v>0</v>
      </c>
      <c r="G165" s="253"/>
      <c r="H165" s="253"/>
    </row>
    <row r="166" spans="1:8">
      <c r="A166" s="184">
        <f t="shared" si="18"/>
        <v>7</v>
      </c>
      <c r="B166" s="192">
        <v>2012906</v>
      </c>
      <c r="C166" s="254" t="s">
        <v>159</v>
      </c>
      <c r="D166" s="255">
        <v>1</v>
      </c>
      <c r="E166" s="252">
        <v>0</v>
      </c>
      <c r="F166" s="255">
        <v>1</v>
      </c>
      <c r="G166" s="253"/>
      <c r="H166" s="253" t="e">
        <f t="shared" si="20"/>
        <v>#DIV/0!</v>
      </c>
    </row>
    <row r="167" spans="1:8">
      <c r="A167" s="184">
        <f t="shared" si="18"/>
        <v>7</v>
      </c>
      <c r="B167" s="192">
        <v>2012950</v>
      </c>
      <c r="C167" s="258" t="s">
        <v>76</v>
      </c>
      <c r="D167" s="255">
        <v>0</v>
      </c>
      <c r="E167" s="252">
        <v>0</v>
      </c>
      <c r="F167" s="255">
        <v>0</v>
      </c>
      <c r="G167" s="253"/>
      <c r="H167" s="253"/>
    </row>
    <row r="168" spans="1:8">
      <c r="A168" s="184">
        <f t="shared" si="18"/>
        <v>7</v>
      </c>
      <c r="B168" s="192">
        <v>2012999</v>
      </c>
      <c r="C168" s="258" t="s">
        <v>160</v>
      </c>
      <c r="D168" s="255">
        <v>115</v>
      </c>
      <c r="E168" s="256">
        <v>181</v>
      </c>
      <c r="F168" s="255">
        <v>198</v>
      </c>
      <c r="G168" s="253">
        <f t="shared" si="19"/>
        <v>1.72173913043478</v>
      </c>
      <c r="H168" s="253">
        <f t="shared" si="20"/>
        <v>1.0939226519337</v>
      </c>
    </row>
    <row r="169" s="184" customFormat="1" spans="1:8">
      <c r="A169" s="184">
        <f t="shared" si="18"/>
        <v>5</v>
      </c>
      <c r="B169" s="192">
        <v>20131</v>
      </c>
      <c r="C169" s="258" t="s">
        <v>161</v>
      </c>
      <c r="D169" s="198">
        <f>SUM(D170:D175)</f>
        <v>1020</v>
      </c>
      <c r="E169" s="252">
        <f>SUM(E170:E175)</f>
        <v>1141</v>
      </c>
      <c r="F169" s="198">
        <f t="shared" ref="D169:F169" si="25">SUM(F170:F175)</f>
        <v>1219</v>
      </c>
      <c r="G169" s="253">
        <f t="shared" si="19"/>
        <v>1.19509803921569</v>
      </c>
      <c r="H169" s="253">
        <f t="shared" si="20"/>
        <v>1.06836108676599</v>
      </c>
    </row>
    <row r="170" spans="1:8">
      <c r="A170" s="184">
        <f t="shared" si="18"/>
        <v>7</v>
      </c>
      <c r="B170" s="192">
        <v>2013101</v>
      </c>
      <c r="C170" s="258" t="s">
        <v>67</v>
      </c>
      <c r="D170" s="255">
        <v>784</v>
      </c>
      <c r="E170" s="256">
        <v>642</v>
      </c>
      <c r="F170" s="255">
        <v>784</v>
      </c>
      <c r="G170" s="253">
        <f t="shared" si="19"/>
        <v>1</v>
      </c>
      <c r="H170" s="253">
        <f t="shared" si="20"/>
        <v>1.22118380062305</v>
      </c>
    </row>
    <row r="171" spans="1:8">
      <c r="A171" s="184">
        <f t="shared" si="18"/>
        <v>7</v>
      </c>
      <c r="B171" s="192">
        <v>2013102</v>
      </c>
      <c r="C171" s="254" t="s">
        <v>68</v>
      </c>
      <c r="D171" s="255">
        <v>0</v>
      </c>
      <c r="E171" s="252">
        <v>104</v>
      </c>
      <c r="F171" s="255">
        <v>0</v>
      </c>
      <c r="G171" s="253"/>
      <c r="H171" s="253"/>
    </row>
    <row r="172" spans="1:8">
      <c r="A172" s="184">
        <f t="shared" si="18"/>
        <v>7</v>
      </c>
      <c r="B172" s="192">
        <v>2013103</v>
      </c>
      <c r="C172" s="254" t="s">
        <v>69</v>
      </c>
      <c r="D172" s="255">
        <v>0</v>
      </c>
      <c r="E172" s="252">
        <v>38</v>
      </c>
      <c r="F172" s="255">
        <v>0</v>
      </c>
      <c r="G172" s="253"/>
      <c r="H172" s="253"/>
    </row>
    <row r="173" spans="1:8">
      <c r="A173" s="184">
        <f t="shared" si="18"/>
        <v>7</v>
      </c>
      <c r="B173" s="192">
        <v>2013105</v>
      </c>
      <c r="C173" s="254" t="s">
        <v>162</v>
      </c>
      <c r="D173" s="255">
        <v>81</v>
      </c>
      <c r="E173" s="256">
        <v>311</v>
      </c>
      <c r="F173" s="255">
        <v>380</v>
      </c>
      <c r="G173" s="253">
        <f t="shared" si="19"/>
        <v>4.69135802469136</v>
      </c>
      <c r="H173" s="253">
        <f t="shared" si="20"/>
        <v>1.22186495176849</v>
      </c>
    </row>
    <row r="174" spans="1:8">
      <c r="A174" s="184">
        <f t="shared" si="18"/>
        <v>7</v>
      </c>
      <c r="B174" s="192">
        <v>2013150</v>
      </c>
      <c r="C174" s="258" t="s">
        <v>76</v>
      </c>
      <c r="D174" s="255">
        <v>0</v>
      </c>
      <c r="E174" s="252">
        <v>0</v>
      </c>
      <c r="F174" s="255">
        <v>0</v>
      </c>
      <c r="G174" s="253"/>
      <c r="H174" s="253"/>
    </row>
    <row r="175" spans="1:8">
      <c r="A175" s="184">
        <f t="shared" si="18"/>
        <v>7</v>
      </c>
      <c r="B175" s="192">
        <v>2013199</v>
      </c>
      <c r="C175" s="258" t="s">
        <v>163</v>
      </c>
      <c r="D175" s="255">
        <v>155</v>
      </c>
      <c r="E175" s="256">
        <v>46</v>
      </c>
      <c r="F175" s="255">
        <v>55</v>
      </c>
      <c r="G175" s="253">
        <f t="shared" si="19"/>
        <v>0.354838709677419</v>
      </c>
      <c r="H175" s="253">
        <f t="shared" si="20"/>
        <v>1.19565217391304</v>
      </c>
    </row>
    <row r="176" s="184" customFormat="1" spans="1:8">
      <c r="A176" s="184">
        <f t="shared" si="18"/>
        <v>5</v>
      </c>
      <c r="B176" s="192">
        <v>20132</v>
      </c>
      <c r="C176" s="258" t="s">
        <v>164</v>
      </c>
      <c r="D176" s="198">
        <f>SUM(D177:D182)</f>
        <v>1443</v>
      </c>
      <c r="E176" s="252">
        <f>SUM(E177:E182)</f>
        <v>1222</v>
      </c>
      <c r="F176" s="198">
        <f t="shared" ref="D176:F176" si="26">SUM(F177:F182)</f>
        <v>1396</v>
      </c>
      <c r="G176" s="253">
        <f t="shared" si="19"/>
        <v>0.967428967428967</v>
      </c>
      <c r="H176" s="253">
        <f t="shared" si="20"/>
        <v>1.14238952536825</v>
      </c>
    </row>
    <row r="177" spans="1:8">
      <c r="A177" s="184">
        <f t="shared" si="18"/>
        <v>7</v>
      </c>
      <c r="B177" s="192">
        <v>2013201</v>
      </c>
      <c r="C177" s="254" t="s">
        <v>67</v>
      </c>
      <c r="D177" s="255">
        <v>521</v>
      </c>
      <c r="E177" s="256">
        <v>533</v>
      </c>
      <c r="F177" s="255">
        <v>560</v>
      </c>
      <c r="G177" s="253">
        <f t="shared" si="19"/>
        <v>1.07485604606526</v>
      </c>
      <c r="H177" s="253">
        <f t="shared" si="20"/>
        <v>1.05065666041276</v>
      </c>
    </row>
    <row r="178" spans="1:8">
      <c r="A178" s="184">
        <f t="shared" si="18"/>
        <v>7</v>
      </c>
      <c r="B178" s="192">
        <v>2013202</v>
      </c>
      <c r="C178" s="254" t="s">
        <v>68</v>
      </c>
      <c r="D178" s="255">
        <v>105</v>
      </c>
      <c r="E178" s="256">
        <v>18</v>
      </c>
      <c r="F178" s="255">
        <v>28</v>
      </c>
      <c r="G178" s="253">
        <f t="shared" si="19"/>
        <v>0.266666666666667</v>
      </c>
      <c r="H178" s="253">
        <f t="shared" si="20"/>
        <v>1.55555555555556</v>
      </c>
    </row>
    <row r="179" spans="1:8">
      <c r="A179" s="184">
        <f t="shared" si="18"/>
        <v>7</v>
      </c>
      <c r="B179" s="192">
        <v>2013203</v>
      </c>
      <c r="C179" s="254" t="s">
        <v>69</v>
      </c>
      <c r="D179" s="255">
        <v>0</v>
      </c>
      <c r="E179" s="252">
        <v>0</v>
      </c>
      <c r="F179" s="255">
        <v>0</v>
      </c>
      <c r="G179" s="253"/>
      <c r="H179" s="253"/>
    </row>
    <row r="180" spans="1:8">
      <c r="A180" s="184">
        <f t="shared" si="18"/>
        <v>7</v>
      </c>
      <c r="B180" s="192">
        <v>2013204</v>
      </c>
      <c r="C180" s="254" t="s">
        <v>165</v>
      </c>
      <c r="D180" s="255">
        <v>7</v>
      </c>
      <c r="E180" s="256">
        <v>153</v>
      </c>
      <c r="F180" s="255">
        <v>190</v>
      </c>
      <c r="G180" s="253">
        <f>F180/D180</f>
        <v>27.1428571428571</v>
      </c>
      <c r="H180" s="253">
        <f t="shared" si="20"/>
        <v>1.24183006535948</v>
      </c>
    </row>
    <row r="181" spans="1:8">
      <c r="A181" s="184">
        <f t="shared" si="18"/>
        <v>7</v>
      </c>
      <c r="B181" s="192">
        <v>2013250</v>
      </c>
      <c r="C181" s="254" t="s">
        <v>76</v>
      </c>
      <c r="D181" s="255">
        <v>0</v>
      </c>
      <c r="E181" s="252">
        <v>0</v>
      </c>
      <c r="F181" s="255">
        <v>0</v>
      </c>
      <c r="G181" s="253"/>
      <c r="H181" s="253"/>
    </row>
    <row r="182" spans="1:8">
      <c r="A182" s="184">
        <f t="shared" si="18"/>
        <v>7</v>
      </c>
      <c r="B182" s="192">
        <v>2013299</v>
      </c>
      <c r="C182" s="258" t="s">
        <v>166</v>
      </c>
      <c r="D182" s="255">
        <v>810</v>
      </c>
      <c r="E182" s="256">
        <v>518</v>
      </c>
      <c r="F182" s="255">
        <v>618</v>
      </c>
      <c r="G182" s="253">
        <f t="shared" si="19"/>
        <v>0.762962962962963</v>
      </c>
      <c r="H182" s="253">
        <f t="shared" si="20"/>
        <v>1.19305019305019</v>
      </c>
    </row>
    <row r="183" s="184" customFormat="1" spans="1:8">
      <c r="A183" s="184">
        <f t="shared" si="18"/>
        <v>5</v>
      </c>
      <c r="B183" s="192">
        <v>20133</v>
      </c>
      <c r="C183" s="258" t="s">
        <v>167</v>
      </c>
      <c r="D183" s="198">
        <f>SUM(D184:D189)</f>
        <v>671</v>
      </c>
      <c r="E183" s="252">
        <f>SUM(E184:E189)</f>
        <v>965</v>
      </c>
      <c r="F183" s="198">
        <f t="shared" ref="D183:F183" si="27">SUM(F184:F189)</f>
        <v>1071</v>
      </c>
      <c r="G183" s="253">
        <f t="shared" si="19"/>
        <v>1.59612518628912</v>
      </c>
      <c r="H183" s="253">
        <f t="shared" si="20"/>
        <v>1.10984455958549</v>
      </c>
    </row>
    <row r="184" spans="1:8">
      <c r="A184" s="184">
        <f t="shared" si="18"/>
        <v>7</v>
      </c>
      <c r="B184" s="192">
        <v>2013301</v>
      </c>
      <c r="C184" s="251" t="s">
        <v>67</v>
      </c>
      <c r="D184" s="255">
        <v>199</v>
      </c>
      <c r="E184" s="256">
        <v>243</v>
      </c>
      <c r="F184" s="255">
        <v>289</v>
      </c>
      <c r="G184" s="253">
        <f t="shared" si="19"/>
        <v>1.45226130653266</v>
      </c>
      <c r="H184" s="253">
        <f t="shared" si="20"/>
        <v>1.18930041152263</v>
      </c>
    </row>
    <row r="185" spans="1:8">
      <c r="A185" s="184">
        <f t="shared" si="18"/>
        <v>7</v>
      </c>
      <c r="B185" s="192">
        <v>2013302</v>
      </c>
      <c r="C185" s="254" t="s">
        <v>68</v>
      </c>
      <c r="D185" s="255">
        <v>0</v>
      </c>
      <c r="E185" s="252">
        <v>1</v>
      </c>
      <c r="F185" s="255">
        <v>0</v>
      </c>
      <c r="G185" s="253"/>
      <c r="H185" s="253"/>
    </row>
    <row r="186" spans="1:8">
      <c r="A186" s="184">
        <f t="shared" si="18"/>
        <v>7</v>
      </c>
      <c r="B186" s="192">
        <v>2013303</v>
      </c>
      <c r="C186" s="254" t="s">
        <v>69</v>
      </c>
      <c r="D186" s="255">
        <v>0</v>
      </c>
      <c r="E186" s="252">
        <v>0</v>
      </c>
      <c r="F186" s="255">
        <v>0</v>
      </c>
      <c r="G186" s="253"/>
      <c r="H186" s="253"/>
    </row>
    <row r="187" spans="1:8">
      <c r="A187" s="184">
        <f t="shared" si="18"/>
        <v>7</v>
      </c>
      <c r="B187" s="192">
        <v>2013304</v>
      </c>
      <c r="C187" s="254" t="s">
        <v>168</v>
      </c>
      <c r="D187" s="255">
        <v>0</v>
      </c>
      <c r="E187" s="252">
        <v>0</v>
      </c>
      <c r="F187" s="255">
        <v>0</v>
      </c>
      <c r="G187" s="253"/>
      <c r="H187" s="253"/>
    </row>
    <row r="188" spans="1:8">
      <c r="A188" s="184">
        <f t="shared" si="18"/>
        <v>7</v>
      </c>
      <c r="B188" s="192">
        <v>2013350</v>
      </c>
      <c r="C188" s="254" t="s">
        <v>76</v>
      </c>
      <c r="D188" s="255">
        <v>0</v>
      </c>
      <c r="E188" s="252">
        <v>0</v>
      </c>
      <c r="F188" s="255">
        <v>0</v>
      </c>
      <c r="G188" s="253"/>
      <c r="H188" s="253"/>
    </row>
    <row r="189" spans="1:8">
      <c r="A189" s="184">
        <f t="shared" si="18"/>
        <v>7</v>
      </c>
      <c r="B189" s="192">
        <v>2013399</v>
      </c>
      <c r="C189" s="258" t="s">
        <v>169</v>
      </c>
      <c r="D189" s="255">
        <v>472</v>
      </c>
      <c r="E189" s="256">
        <v>721</v>
      </c>
      <c r="F189" s="255">
        <v>782</v>
      </c>
      <c r="G189" s="253">
        <f t="shared" si="19"/>
        <v>1.65677966101695</v>
      </c>
      <c r="H189" s="253">
        <f t="shared" si="20"/>
        <v>1.08460471567268</v>
      </c>
    </row>
    <row r="190" s="184" customFormat="1" spans="1:8">
      <c r="A190" s="184">
        <f t="shared" si="18"/>
        <v>5</v>
      </c>
      <c r="B190" s="192">
        <v>20134</v>
      </c>
      <c r="C190" s="258" t="s">
        <v>170</v>
      </c>
      <c r="D190" s="198">
        <f>SUM(D191:D197)</f>
        <v>454</v>
      </c>
      <c r="E190" s="252">
        <f>SUM(E191:E197)</f>
        <v>448</v>
      </c>
      <c r="F190" s="198">
        <f t="shared" ref="D190:F190" si="28">SUM(F191:F197)</f>
        <v>530</v>
      </c>
      <c r="G190" s="253">
        <f t="shared" si="19"/>
        <v>1.16740088105727</v>
      </c>
      <c r="H190" s="253">
        <f t="shared" si="20"/>
        <v>1.18303571428571</v>
      </c>
    </row>
    <row r="191" spans="1:8">
      <c r="A191" s="184">
        <f t="shared" si="18"/>
        <v>7</v>
      </c>
      <c r="B191" s="192">
        <v>2013401</v>
      </c>
      <c r="C191" s="258" t="s">
        <v>67</v>
      </c>
      <c r="D191" s="255">
        <v>199</v>
      </c>
      <c r="E191" s="256">
        <v>158</v>
      </c>
      <c r="F191" s="255">
        <v>199</v>
      </c>
      <c r="G191" s="253">
        <f t="shared" si="19"/>
        <v>1</v>
      </c>
      <c r="H191" s="253">
        <f t="shared" si="20"/>
        <v>1.25949367088608</v>
      </c>
    </row>
    <row r="192" spans="1:8">
      <c r="A192" s="184">
        <f t="shared" si="18"/>
        <v>7</v>
      </c>
      <c r="B192" s="192">
        <v>2013402</v>
      </c>
      <c r="C192" s="254" t="s">
        <v>68</v>
      </c>
      <c r="D192" s="255">
        <v>52</v>
      </c>
      <c r="E192" s="256">
        <v>51</v>
      </c>
      <c r="F192" s="255">
        <v>52</v>
      </c>
      <c r="G192" s="253">
        <f t="shared" si="19"/>
        <v>1</v>
      </c>
      <c r="H192" s="253">
        <f t="shared" si="20"/>
        <v>1.01960784313725</v>
      </c>
    </row>
    <row r="193" spans="1:8">
      <c r="A193" s="184">
        <f t="shared" si="18"/>
        <v>7</v>
      </c>
      <c r="B193" s="192">
        <v>2013403</v>
      </c>
      <c r="C193" s="254" t="s">
        <v>69</v>
      </c>
      <c r="D193" s="255">
        <v>0</v>
      </c>
      <c r="E193" s="252">
        <v>0</v>
      </c>
      <c r="F193" s="255">
        <v>0</v>
      </c>
      <c r="G193" s="253"/>
      <c r="H193" s="253"/>
    </row>
    <row r="194" spans="1:8">
      <c r="A194" s="184">
        <f t="shared" si="18"/>
        <v>7</v>
      </c>
      <c r="B194" s="192">
        <v>2013404</v>
      </c>
      <c r="C194" s="254" t="s">
        <v>171</v>
      </c>
      <c r="D194" s="255">
        <v>32</v>
      </c>
      <c r="E194" s="256">
        <v>29</v>
      </c>
      <c r="F194" s="255">
        <v>32</v>
      </c>
      <c r="G194" s="253">
        <f t="shared" si="19"/>
        <v>1</v>
      </c>
      <c r="H194" s="253">
        <f t="shared" si="20"/>
        <v>1.10344827586207</v>
      </c>
    </row>
    <row r="195" spans="1:8">
      <c r="A195" s="184">
        <f t="shared" si="18"/>
        <v>7</v>
      </c>
      <c r="B195" s="192">
        <v>2013405</v>
      </c>
      <c r="C195" s="254" t="s">
        <v>172</v>
      </c>
      <c r="D195" s="255">
        <v>18</v>
      </c>
      <c r="E195" s="256">
        <v>24</v>
      </c>
      <c r="F195" s="255">
        <v>29</v>
      </c>
      <c r="G195" s="253">
        <f t="shared" si="19"/>
        <v>1.61111111111111</v>
      </c>
      <c r="H195" s="253">
        <f t="shared" si="20"/>
        <v>1.20833333333333</v>
      </c>
    </row>
    <row r="196" spans="1:8">
      <c r="A196" s="184">
        <f t="shared" si="18"/>
        <v>7</v>
      </c>
      <c r="B196" s="192">
        <v>2013450</v>
      </c>
      <c r="C196" s="254" t="s">
        <v>76</v>
      </c>
      <c r="D196" s="263">
        <v>0</v>
      </c>
      <c r="E196" s="252">
        <v>0</v>
      </c>
      <c r="F196" s="263">
        <v>0</v>
      </c>
      <c r="G196" s="264"/>
      <c r="H196" s="264"/>
    </row>
    <row r="197" spans="1:8">
      <c r="A197" s="184">
        <f t="shared" si="18"/>
        <v>7</v>
      </c>
      <c r="B197" s="192">
        <v>2013499</v>
      </c>
      <c r="C197" s="258" t="s">
        <v>173</v>
      </c>
      <c r="D197" s="255">
        <v>153</v>
      </c>
      <c r="E197" s="256">
        <v>186</v>
      </c>
      <c r="F197" s="255">
        <v>218</v>
      </c>
      <c r="G197" s="253">
        <f t="shared" si="19"/>
        <v>1.42483660130719</v>
      </c>
      <c r="H197" s="253">
        <f t="shared" si="20"/>
        <v>1.17204301075269</v>
      </c>
    </row>
    <row r="198" s="184" customFormat="1" spans="1:8">
      <c r="A198" s="184">
        <f t="shared" si="18"/>
        <v>5</v>
      </c>
      <c r="B198" s="192">
        <v>20135</v>
      </c>
      <c r="C198" s="258" t="s">
        <v>174</v>
      </c>
      <c r="D198" s="189">
        <f>SUM(D199:D203)</f>
        <v>0</v>
      </c>
      <c r="E198" s="252">
        <f>SUM(E199:E203)</f>
        <v>0</v>
      </c>
      <c r="F198" s="189">
        <f t="shared" ref="D198:F198" si="29">SUM(F199:F203)</f>
        <v>0</v>
      </c>
      <c r="G198" s="264"/>
      <c r="H198" s="264"/>
    </row>
    <row r="199" spans="1:8">
      <c r="A199" s="184">
        <f t="shared" ref="A199:A262" si="30">LEN(B199)</f>
        <v>7</v>
      </c>
      <c r="B199" s="192">
        <v>2013501</v>
      </c>
      <c r="C199" s="258" t="s">
        <v>67</v>
      </c>
      <c r="D199" s="255">
        <v>0</v>
      </c>
      <c r="E199" s="252">
        <v>0</v>
      </c>
      <c r="F199" s="255">
        <v>0</v>
      </c>
      <c r="G199" s="253"/>
      <c r="H199" s="253"/>
    </row>
    <row r="200" spans="1:8">
      <c r="A200" s="184">
        <f t="shared" si="30"/>
        <v>7</v>
      </c>
      <c r="B200" s="192">
        <v>2013502</v>
      </c>
      <c r="C200" s="251" t="s">
        <v>68</v>
      </c>
      <c r="D200" s="255">
        <v>0</v>
      </c>
      <c r="E200" s="252">
        <v>0</v>
      </c>
      <c r="F200" s="255">
        <v>0</v>
      </c>
      <c r="G200" s="253"/>
      <c r="H200" s="253"/>
    </row>
    <row r="201" spans="1:8">
      <c r="A201" s="184">
        <f t="shared" si="30"/>
        <v>7</v>
      </c>
      <c r="B201" s="192">
        <v>2013503</v>
      </c>
      <c r="C201" s="254" t="s">
        <v>69</v>
      </c>
      <c r="D201" s="265">
        <v>0</v>
      </c>
      <c r="E201" s="252">
        <v>0</v>
      </c>
      <c r="F201" s="265">
        <v>0</v>
      </c>
      <c r="G201" s="266"/>
      <c r="H201" s="266"/>
    </row>
    <row r="202" spans="1:8">
      <c r="A202" s="184">
        <f t="shared" si="30"/>
        <v>7</v>
      </c>
      <c r="B202" s="192">
        <v>2013550</v>
      </c>
      <c r="C202" s="254" t="s">
        <v>76</v>
      </c>
      <c r="D202" s="265">
        <v>0</v>
      </c>
      <c r="E202" s="252">
        <v>0</v>
      </c>
      <c r="F202" s="265">
        <v>0</v>
      </c>
      <c r="G202" s="266"/>
      <c r="H202" s="266"/>
    </row>
    <row r="203" spans="1:8">
      <c r="A203" s="184">
        <f t="shared" si="30"/>
        <v>7</v>
      </c>
      <c r="B203" s="192">
        <v>2013599</v>
      </c>
      <c r="C203" s="254" t="s">
        <v>175</v>
      </c>
      <c r="D203" s="265">
        <v>0</v>
      </c>
      <c r="E203" s="252">
        <v>0</v>
      </c>
      <c r="F203" s="265">
        <v>0</v>
      </c>
      <c r="G203" s="266"/>
      <c r="H203" s="266"/>
    </row>
    <row r="204" s="184" customFormat="1" spans="1:8">
      <c r="A204" s="184">
        <f t="shared" si="30"/>
        <v>5</v>
      </c>
      <c r="B204" s="192">
        <v>20136</v>
      </c>
      <c r="C204" s="258" t="s">
        <v>176</v>
      </c>
      <c r="D204" s="267">
        <f>SUM(D205:D209)</f>
        <v>1604</v>
      </c>
      <c r="E204" s="252">
        <f>SUM(E205:E209)</f>
        <v>1603</v>
      </c>
      <c r="F204" s="267">
        <f t="shared" ref="D204:F204" si="31">SUM(F205:F209)</f>
        <v>1656</v>
      </c>
      <c r="G204" s="266">
        <f>F204/D204</f>
        <v>1.03241895261845</v>
      </c>
      <c r="H204" s="266">
        <f>F204/E204</f>
        <v>1.03306300686213</v>
      </c>
    </row>
    <row r="205" spans="1:8">
      <c r="A205" s="184">
        <f t="shared" si="30"/>
        <v>7</v>
      </c>
      <c r="B205" s="192">
        <v>2013601</v>
      </c>
      <c r="C205" s="258" t="s">
        <v>67</v>
      </c>
      <c r="D205" s="265">
        <v>514</v>
      </c>
      <c r="E205" s="256">
        <v>476</v>
      </c>
      <c r="F205" s="265">
        <v>514</v>
      </c>
      <c r="G205" s="266">
        <f>F205/D205</f>
        <v>1</v>
      </c>
      <c r="H205" s="266">
        <f>F205/E205</f>
        <v>1.07983193277311</v>
      </c>
    </row>
    <row r="206" spans="1:8">
      <c r="A206" s="184">
        <f t="shared" si="30"/>
        <v>7</v>
      </c>
      <c r="B206" s="192">
        <v>2013602</v>
      </c>
      <c r="C206" s="258" t="s">
        <v>68</v>
      </c>
      <c r="D206" s="265">
        <v>97</v>
      </c>
      <c r="E206" s="256">
        <v>136</v>
      </c>
      <c r="F206" s="265">
        <v>149</v>
      </c>
      <c r="G206" s="266">
        <f>F206/D206</f>
        <v>1.5360824742268</v>
      </c>
      <c r="H206" s="266">
        <f>F206/E206</f>
        <v>1.09558823529412</v>
      </c>
    </row>
    <row r="207" spans="1:8">
      <c r="A207" s="184">
        <f t="shared" si="30"/>
        <v>7</v>
      </c>
      <c r="B207" s="192">
        <v>2013603</v>
      </c>
      <c r="C207" s="254" t="s">
        <v>69</v>
      </c>
      <c r="D207" s="265">
        <v>0</v>
      </c>
      <c r="E207" s="252">
        <v>0</v>
      </c>
      <c r="F207" s="265">
        <v>0</v>
      </c>
      <c r="G207" s="266"/>
      <c r="H207" s="266"/>
    </row>
    <row r="208" spans="1:8">
      <c r="A208" s="184">
        <f t="shared" si="30"/>
        <v>7</v>
      </c>
      <c r="B208" s="192">
        <v>2013650</v>
      </c>
      <c r="C208" s="254" t="s">
        <v>76</v>
      </c>
      <c r="D208" s="265">
        <v>0</v>
      </c>
      <c r="E208" s="252">
        <v>0</v>
      </c>
      <c r="F208" s="265">
        <v>0</v>
      </c>
      <c r="G208" s="266"/>
      <c r="H208" s="266"/>
    </row>
    <row r="209" spans="1:8">
      <c r="A209" s="184">
        <f t="shared" si="30"/>
        <v>7</v>
      </c>
      <c r="B209" s="192">
        <v>2013699</v>
      </c>
      <c r="C209" s="254" t="s">
        <v>177</v>
      </c>
      <c r="D209" s="265">
        <v>993</v>
      </c>
      <c r="E209" s="256">
        <v>991</v>
      </c>
      <c r="F209" s="265">
        <v>993</v>
      </c>
      <c r="G209" s="266">
        <f>F209/D209</f>
        <v>1</v>
      </c>
      <c r="H209" s="266">
        <f>F209/E209</f>
        <v>1.00201816347124</v>
      </c>
    </row>
    <row r="210" s="184" customFormat="1" spans="1:8">
      <c r="A210" s="184">
        <f t="shared" si="30"/>
        <v>5</v>
      </c>
      <c r="B210" s="192">
        <v>20137</v>
      </c>
      <c r="C210" s="254" t="s">
        <v>178</v>
      </c>
      <c r="D210" s="265">
        <f>SUM(D211:D216)</f>
        <v>0</v>
      </c>
      <c r="E210" s="252">
        <f>SUM(E211:E216)</f>
        <v>30</v>
      </c>
      <c r="F210" s="265">
        <f t="shared" ref="D210:F210" si="32">SUM(F211:F216)</f>
        <v>0</v>
      </c>
      <c r="G210" s="266"/>
      <c r="H210" s="266"/>
    </row>
    <row r="211" spans="1:8">
      <c r="A211" s="184">
        <f t="shared" si="30"/>
        <v>7</v>
      </c>
      <c r="B211" s="192">
        <v>2013701</v>
      </c>
      <c r="C211" s="254" t="s">
        <v>67</v>
      </c>
      <c r="D211" s="265">
        <v>0</v>
      </c>
      <c r="E211" s="252">
        <v>0</v>
      </c>
      <c r="F211" s="265">
        <v>0</v>
      </c>
      <c r="G211" s="266"/>
      <c r="H211" s="266"/>
    </row>
    <row r="212" spans="1:8">
      <c r="A212" s="184">
        <f t="shared" si="30"/>
        <v>7</v>
      </c>
      <c r="B212" s="192">
        <v>2013702</v>
      </c>
      <c r="C212" s="254" t="s">
        <v>68</v>
      </c>
      <c r="D212" s="265">
        <v>0</v>
      </c>
      <c r="E212" s="252">
        <v>0</v>
      </c>
      <c r="F212" s="265">
        <v>0</v>
      </c>
      <c r="G212" s="266"/>
      <c r="H212" s="266"/>
    </row>
    <row r="213" spans="1:8">
      <c r="A213" s="184">
        <f t="shared" si="30"/>
        <v>7</v>
      </c>
      <c r="B213" s="192">
        <v>2013703</v>
      </c>
      <c r="C213" s="254" t="s">
        <v>69</v>
      </c>
      <c r="D213" s="265">
        <v>0</v>
      </c>
      <c r="E213" s="252">
        <v>0</v>
      </c>
      <c r="F213" s="265">
        <v>0</v>
      </c>
      <c r="G213" s="266"/>
      <c r="H213" s="266"/>
    </row>
    <row r="214" spans="1:8">
      <c r="A214" s="184">
        <f t="shared" si="30"/>
        <v>7</v>
      </c>
      <c r="B214" s="192">
        <v>2013704</v>
      </c>
      <c r="C214" s="254" t="s">
        <v>179</v>
      </c>
      <c r="D214" s="265">
        <v>0</v>
      </c>
      <c r="E214" s="252">
        <v>30</v>
      </c>
      <c r="F214" s="265">
        <v>0</v>
      </c>
      <c r="G214" s="266"/>
      <c r="H214" s="266"/>
    </row>
    <row r="215" spans="1:8">
      <c r="A215" s="184">
        <f t="shared" si="30"/>
        <v>7</v>
      </c>
      <c r="B215" s="192">
        <v>2013750</v>
      </c>
      <c r="C215" s="254" t="s">
        <v>76</v>
      </c>
      <c r="D215" s="265">
        <v>0</v>
      </c>
      <c r="E215" s="252">
        <v>0</v>
      </c>
      <c r="F215" s="265">
        <v>0</v>
      </c>
      <c r="G215" s="266"/>
      <c r="H215" s="266"/>
    </row>
    <row r="216" spans="1:8">
      <c r="A216" s="184">
        <f t="shared" si="30"/>
        <v>7</v>
      </c>
      <c r="B216" s="192">
        <v>2013799</v>
      </c>
      <c r="C216" s="254" t="s">
        <v>180</v>
      </c>
      <c r="D216" s="265">
        <v>0</v>
      </c>
      <c r="E216" s="252">
        <v>0</v>
      </c>
      <c r="F216" s="265">
        <v>0</v>
      </c>
      <c r="G216" s="266"/>
      <c r="H216" s="266"/>
    </row>
    <row r="217" s="184" customFormat="1" spans="1:8">
      <c r="A217" s="184">
        <f t="shared" si="30"/>
        <v>5</v>
      </c>
      <c r="B217" s="192">
        <v>20138</v>
      </c>
      <c r="C217" s="254" t="s">
        <v>181</v>
      </c>
      <c r="D217" s="267">
        <f>SUM(D218:D231)</f>
        <v>3908</v>
      </c>
      <c r="E217" s="252">
        <f>SUM(E218:E231)</f>
        <v>5001</v>
      </c>
      <c r="F217" s="267">
        <f t="shared" ref="D217:F217" si="33">SUM(F218:F231)</f>
        <v>4986</v>
      </c>
      <c r="G217" s="266">
        <f>F217/D217</f>
        <v>1.27584442169908</v>
      </c>
      <c r="H217" s="266">
        <f>F217/E217</f>
        <v>0.997000599880024</v>
      </c>
    </row>
    <row r="218" spans="1:8">
      <c r="A218" s="184">
        <f t="shared" si="30"/>
        <v>7</v>
      </c>
      <c r="B218" s="192">
        <v>2013801</v>
      </c>
      <c r="C218" s="254" t="s">
        <v>67</v>
      </c>
      <c r="D218" s="255">
        <v>2820</v>
      </c>
      <c r="E218" s="256">
        <v>3464</v>
      </c>
      <c r="F218" s="255">
        <v>3684</v>
      </c>
      <c r="G218" s="266">
        <f>F218/D218</f>
        <v>1.3063829787234</v>
      </c>
      <c r="H218" s="253">
        <f>F218/E218</f>
        <v>1.0635103926097</v>
      </c>
    </row>
    <row r="219" spans="1:8">
      <c r="A219" s="184">
        <f t="shared" si="30"/>
        <v>7</v>
      </c>
      <c r="B219" s="192">
        <v>2013802</v>
      </c>
      <c r="C219" s="254" t="s">
        <v>68</v>
      </c>
      <c r="D219" s="255">
        <v>0</v>
      </c>
      <c r="E219" s="252">
        <v>60</v>
      </c>
      <c r="F219" s="255">
        <v>0</v>
      </c>
      <c r="G219" s="253"/>
      <c r="H219" s="253"/>
    </row>
    <row r="220" spans="1:8">
      <c r="A220" s="184">
        <f t="shared" si="30"/>
        <v>7</v>
      </c>
      <c r="B220" s="192">
        <v>2013803</v>
      </c>
      <c r="C220" s="254" t="s">
        <v>69</v>
      </c>
      <c r="D220" s="255">
        <v>0</v>
      </c>
      <c r="E220" s="252">
        <v>0</v>
      </c>
      <c r="F220" s="255">
        <v>0</v>
      </c>
      <c r="G220" s="253"/>
      <c r="H220" s="253"/>
    </row>
    <row r="221" spans="1:8">
      <c r="A221" s="184">
        <f t="shared" si="30"/>
        <v>7</v>
      </c>
      <c r="B221" s="192">
        <v>2013804</v>
      </c>
      <c r="C221" s="254" t="s">
        <v>182</v>
      </c>
      <c r="D221" s="255">
        <v>0</v>
      </c>
      <c r="E221" s="252">
        <v>25</v>
      </c>
      <c r="F221" s="255">
        <v>0</v>
      </c>
      <c r="G221" s="253"/>
      <c r="H221" s="253"/>
    </row>
    <row r="222" spans="1:8">
      <c r="A222" s="184">
        <f t="shared" si="30"/>
        <v>7</v>
      </c>
      <c r="B222" s="192">
        <v>2013805</v>
      </c>
      <c r="C222" s="254" t="s">
        <v>183</v>
      </c>
      <c r="D222" s="255">
        <v>0</v>
      </c>
      <c r="E222" s="252">
        <v>275</v>
      </c>
      <c r="F222" s="255">
        <v>0</v>
      </c>
      <c r="G222" s="253"/>
      <c r="H222" s="253"/>
    </row>
    <row r="223" spans="1:8">
      <c r="A223" s="184">
        <f t="shared" si="30"/>
        <v>7</v>
      </c>
      <c r="B223" s="192">
        <v>2013808</v>
      </c>
      <c r="C223" s="254" t="s">
        <v>108</v>
      </c>
      <c r="D223" s="255">
        <v>0</v>
      </c>
      <c r="E223" s="252">
        <v>0</v>
      </c>
      <c r="F223" s="255">
        <v>0</v>
      </c>
      <c r="G223" s="253"/>
      <c r="H223" s="253"/>
    </row>
    <row r="224" spans="1:8">
      <c r="A224" s="184">
        <f t="shared" si="30"/>
        <v>7</v>
      </c>
      <c r="B224" s="192">
        <v>2013810</v>
      </c>
      <c r="C224" s="254" t="s">
        <v>184</v>
      </c>
      <c r="D224" s="255">
        <v>14</v>
      </c>
      <c r="E224" s="256">
        <v>10</v>
      </c>
      <c r="F224" s="255">
        <v>14</v>
      </c>
      <c r="G224" s="266">
        <f>F224/D224</f>
        <v>1</v>
      </c>
      <c r="H224" s="253">
        <f>F224/E224</f>
        <v>1.4</v>
      </c>
    </row>
    <row r="225" spans="1:8">
      <c r="A225" s="184">
        <f t="shared" si="30"/>
        <v>7</v>
      </c>
      <c r="B225" s="192">
        <v>2013812</v>
      </c>
      <c r="C225" s="254" t="s">
        <v>185</v>
      </c>
      <c r="D225" s="255">
        <v>3</v>
      </c>
      <c r="E225" s="256">
        <v>17</v>
      </c>
      <c r="F225" s="255">
        <v>20</v>
      </c>
      <c r="G225" s="266">
        <f>F225/D225</f>
        <v>6.66666666666667</v>
      </c>
      <c r="H225" s="253">
        <f>F225/E225</f>
        <v>1.17647058823529</v>
      </c>
    </row>
    <row r="226" spans="1:8">
      <c r="A226" s="184">
        <f t="shared" si="30"/>
        <v>7</v>
      </c>
      <c r="B226" s="192">
        <v>2013813</v>
      </c>
      <c r="C226" s="254" t="s">
        <v>186</v>
      </c>
      <c r="D226" s="255">
        <v>0</v>
      </c>
      <c r="E226" s="252">
        <v>0</v>
      </c>
      <c r="F226" s="255">
        <v>0</v>
      </c>
      <c r="G226" s="253"/>
      <c r="H226" s="253"/>
    </row>
    <row r="227" spans="1:8">
      <c r="A227" s="184">
        <f t="shared" si="30"/>
        <v>7</v>
      </c>
      <c r="B227" s="192">
        <v>2013814</v>
      </c>
      <c r="C227" s="254" t="s">
        <v>187</v>
      </c>
      <c r="D227" s="255">
        <v>0</v>
      </c>
      <c r="E227" s="252">
        <v>0</v>
      </c>
      <c r="F227" s="255">
        <v>0</v>
      </c>
      <c r="G227" s="253"/>
      <c r="H227" s="253"/>
    </row>
    <row r="228" spans="1:8">
      <c r="A228" s="184">
        <f t="shared" si="30"/>
        <v>7</v>
      </c>
      <c r="B228" s="192">
        <v>2013815</v>
      </c>
      <c r="C228" s="254" t="s">
        <v>188</v>
      </c>
      <c r="D228" s="255">
        <v>0</v>
      </c>
      <c r="E228" s="252">
        <v>0</v>
      </c>
      <c r="F228" s="255">
        <v>0</v>
      </c>
      <c r="G228" s="253"/>
      <c r="H228" s="253"/>
    </row>
    <row r="229" spans="1:8">
      <c r="A229" s="184">
        <f t="shared" si="30"/>
        <v>7</v>
      </c>
      <c r="B229" s="192">
        <v>2013816</v>
      </c>
      <c r="C229" s="254" t="s">
        <v>189</v>
      </c>
      <c r="D229" s="255">
        <v>88</v>
      </c>
      <c r="E229" s="256">
        <v>70</v>
      </c>
      <c r="F229" s="255">
        <v>88</v>
      </c>
      <c r="G229" s="266">
        <f>F229/D229</f>
        <v>1</v>
      </c>
      <c r="H229" s="253">
        <f>F229/E229</f>
        <v>1.25714285714286</v>
      </c>
    </row>
    <row r="230" spans="1:8">
      <c r="A230" s="184">
        <f t="shared" si="30"/>
        <v>7</v>
      </c>
      <c r="B230" s="192">
        <v>2013850</v>
      </c>
      <c r="C230" s="254" t="s">
        <v>76</v>
      </c>
      <c r="D230" s="255">
        <v>0</v>
      </c>
      <c r="E230" s="252">
        <v>0</v>
      </c>
      <c r="F230" s="255">
        <v>0</v>
      </c>
      <c r="G230" s="253"/>
      <c r="H230" s="253"/>
    </row>
    <row r="231" spans="1:8">
      <c r="A231" s="184">
        <f t="shared" si="30"/>
        <v>7</v>
      </c>
      <c r="B231" s="192">
        <v>2013899</v>
      </c>
      <c r="C231" s="254" t="s">
        <v>190</v>
      </c>
      <c r="D231" s="255">
        <v>983</v>
      </c>
      <c r="E231" s="256">
        <v>1080</v>
      </c>
      <c r="F231" s="255">
        <v>1180</v>
      </c>
      <c r="G231" s="266">
        <f>F231/D231</f>
        <v>1.20040691759919</v>
      </c>
      <c r="H231" s="253">
        <f>F231/E231</f>
        <v>1.09259259259259</v>
      </c>
    </row>
    <row r="232" s="184" customFormat="1" spans="1:8">
      <c r="A232" s="184">
        <f t="shared" si="30"/>
        <v>5</v>
      </c>
      <c r="B232" s="192">
        <v>20199</v>
      </c>
      <c r="C232" s="254" t="s">
        <v>191</v>
      </c>
      <c r="D232" s="198">
        <f>SUM(D233:D234)</f>
        <v>2079</v>
      </c>
      <c r="E232" s="252">
        <f>SUM(E233:E234)</f>
        <v>1930</v>
      </c>
      <c r="F232" s="198">
        <f t="shared" ref="D232:F232" si="34">SUM(F233:F234)</f>
        <v>2079</v>
      </c>
      <c r="G232" s="253"/>
      <c r="H232" s="253">
        <f>F232/E232</f>
        <v>1.07720207253886</v>
      </c>
    </row>
    <row r="233" spans="1:8">
      <c r="A233" s="184">
        <f t="shared" si="30"/>
        <v>7</v>
      </c>
      <c r="B233" s="192">
        <v>2019901</v>
      </c>
      <c r="C233" s="258" t="s">
        <v>192</v>
      </c>
      <c r="D233" s="255">
        <v>0</v>
      </c>
      <c r="E233" s="252">
        <v>0</v>
      </c>
      <c r="F233" s="255">
        <v>0</v>
      </c>
      <c r="G233" s="253"/>
      <c r="H233" s="253"/>
    </row>
    <row r="234" spans="1:8">
      <c r="A234" s="184">
        <f t="shared" si="30"/>
        <v>7</v>
      </c>
      <c r="B234" s="192">
        <v>2019999</v>
      </c>
      <c r="C234" s="258" t="s">
        <v>193</v>
      </c>
      <c r="D234" s="255">
        <v>2079</v>
      </c>
      <c r="E234" s="256">
        <v>1930</v>
      </c>
      <c r="F234" s="255">
        <v>2079</v>
      </c>
      <c r="G234" s="266">
        <f>F234/D234</f>
        <v>1</v>
      </c>
      <c r="H234" s="253">
        <f>F234/E234</f>
        <v>1.07720207253886</v>
      </c>
    </row>
    <row r="235" spans="1:8">
      <c r="A235" s="184">
        <f t="shared" si="30"/>
        <v>3</v>
      </c>
      <c r="B235" s="192">
        <v>202</v>
      </c>
      <c r="C235" s="251" t="s">
        <v>194</v>
      </c>
      <c r="D235" s="198">
        <f>SUM(D236,D237,D238)</f>
        <v>0</v>
      </c>
      <c r="E235" s="198">
        <f t="shared" ref="D235:F235" si="35">SUM(E236,E237,E238)</f>
        <v>0</v>
      </c>
      <c r="F235" s="198">
        <f t="shared" si="35"/>
        <v>0</v>
      </c>
      <c r="G235" s="253"/>
      <c r="H235" s="253"/>
    </row>
    <row r="236" s="184" customFormat="1" spans="1:8">
      <c r="A236" s="184">
        <f t="shared" si="30"/>
        <v>5</v>
      </c>
      <c r="B236" s="192">
        <v>20205</v>
      </c>
      <c r="C236" s="254" t="s">
        <v>195</v>
      </c>
      <c r="D236" s="198"/>
      <c r="E236" s="198"/>
      <c r="F236" s="198"/>
      <c r="G236" s="253"/>
      <c r="H236" s="253"/>
    </row>
    <row r="237" s="184" customFormat="1" spans="1:8">
      <c r="A237" s="184">
        <f t="shared" si="30"/>
        <v>5</v>
      </c>
      <c r="B237" s="192">
        <v>20206</v>
      </c>
      <c r="C237" s="254" t="s">
        <v>196</v>
      </c>
      <c r="D237" s="198"/>
      <c r="E237" s="198"/>
      <c r="F237" s="198"/>
      <c r="G237" s="253"/>
      <c r="H237" s="253"/>
    </row>
    <row r="238" s="184" customFormat="1" spans="1:8">
      <c r="A238" s="184">
        <f t="shared" si="30"/>
        <v>5</v>
      </c>
      <c r="B238" s="192">
        <v>20299</v>
      </c>
      <c r="C238" s="254" t="s">
        <v>197</v>
      </c>
      <c r="D238" s="198"/>
      <c r="E238" s="198"/>
      <c r="F238" s="198"/>
      <c r="G238" s="253"/>
      <c r="H238" s="253"/>
    </row>
    <row r="239" spans="1:8">
      <c r="A239" s="184">
        <f t="shared" si="30"/>
        <v>3</v>
      </c>
      <c r="B239" s="192">
        <v>203</v>
      </c>
      <c r="C239" s="251" t="s">
        <v>198</v>
      </c>
      <c r="D239" s="198">
        <f>SUM(D240,D248)</f>
        <v>366</v>
      </c>
      <c r="E239" s="268">
        <f t="shared" ref="D239:F239" si="36">SUM(E240,E248)</f>
        <v>846</v>
      </c>
      <c r="F239" s="198">
        <f t="shared" si="36"/>
        <v>978</v>
      </c>
      <c r="G239" s="269">
        <f>F239/D239</f>
        <v>2.67213114754098</v>
      </c>
      <c r="H239" s="269">
        <f>F239/E239</f>
        <v>1.15602836879433</v>
      </c>
    </row>
    <row r="240" s="184" customFormat="1" spans="1:8">
      <c r="A240" s="184">
        <f t="shared" si="30"/>
        <v>5</v>
      </c>
      <c r="B240" s="192">
        <v>20306</v>
      </c>
      <c r="C240" s="258" t="s">
        <v>199</v>
      </c>
      <c r="D240" s="198">
        <f>SUM(D241:D247)</f>
        <v>55</v>
      </c>
      <c r="E240" s="198">
        <f t="shared" ref="D240:F240" si="37">SUM(E241:E247)</f>
        <v>574</v>
      </c>
      <c r="F240" s="198">
        <f t="shared" si="37"/>
        <v>667</v>
      </c>
      <c r="G240" s="253">
        <f>F240/D240</f>
        <v>12.1272727272727</v>
      </c>
      <c r="H240" s="253">
        <f>F240/E240</f>
        <v>1.16202090592334</v>
      </c>
    </row>
    <row r="241" spans="1:8">
      <c r="A241" s="184">
        <f t="shared" si="30"/>
        <v>7</v>
      </c>
      <c r="B241" s="192">
        <v>2030601</v>
      </c>
      <c r="C241" s="258" t="s">
        <v>200</v>
      </c>
      <c r="D241" s="255">
        <v>31</v>
      </c>
      <c r="E241" s="255">
        <v>9</v>
      </c>
      <c r="F241" s="255">
        <v>31</v>
      </c>
      <c r="G241" s="266">
        <f>F241/D241</f>
        <v>1</v>
      </c>
      <c r="H241" s="253">
        <f>F241/E241</f>
        <v>3.44444444444444</v>
      </c>
    </row>
    <row r="242" spans="1:8">
      <c r="A242" s="184">
        <f t="shared" si="30"/>
        <v>7</v>
      </c>
      <c r="B242" s="192">
        <v>2030602</v>
      </c>
      <c r="C242" s="254" t="s">
        <v>201</v>
      </c>
      <c r="D242" s="255">
        <v>0</v>
      </c>
      <c r="E242" s="255">
        <v>0</v>
      </c>
      <c r="F242" s="255">
        <v>0</v>
      </c>
      <c r="G242" s="253"/>
      <c r="H242" s="253"/>
    </row>
    <row r="243" spans="1:8">
      <c r="A243" s="184">
        <f t="shared" si="30"/>
        <v>7</v>
      </c>
      <c r="B243" s="192">
        <v>2030603</v>
      </c>
      <c r="C243" s="254" t="s">
        <v>202</v>
      </c>
      <c r="D243" s="255">
        <v>10</v>
      </c>
      <c r="E243" s="255">
        <v>415</v>
      </c>
      <c r="F243" s="255">
        <v>456</v>
      </c>
      <c r="G243" s="266">
        <f>F243/D243</f>
        <v>45.6</v>
      </c>
      <c r="H243" s="253">
        <f>F243/E243</f>
        <v>1.09879518072289</v>
      </c>
    </row>
    <row r="244" spans="1:8">
      <c r="A244" s="184">
        <f t="shared" si="30"/>
        <v>7</v>
      </c>
      <c r="B244" s="192">
        <v>2030604</v>
      </c>
      <c r="C244" s="254" t="s">
        <v>203</v>
      </c>
      <c r="D244" s="255">
        <v>0</v>
      </c>
      <c r="E244" s="255">
        <v>0</v>
      </c>
      <c r="F244" s="255">
        <v>0</v>
      </c>
      <c r="G244" s="253"/>
      <c r="H244" s="253"/>
    </row>
    <row r="245" spans="1:8">
      <c r="A245" s="184">
        <f t="shared" si="30"/>
        <v>7</v>
      </c>
      <c r="B245" s="192">
        <v>2030607</v>
      </c>
      <c r="C245" s="258" t="s">
        <v>204</v>
      </c>
      <c r="D245" s="255">
        <v>0</v>
      </c>
      <c r="E245" s="255">
        <v>0</v>
      </c>
      <c r="F245" s="255">
        <v>0</v>
      </c>
      <c r="G245" s="253"/>
      <c r="H245" s="253"/>
    </row>
    <row r="246" spans="1:8">
      <c r="A246" s="184">
        <f t="shared" si="30"/>
        <v>7</v>
      </c>
      <c r="B246" s="192">
        <v>2030608</v>
      </c>
      <c r="C246" s="258" t="s">
        <v>205</v>
      </c>
      <c r="D246" s="255">
        <v>0</v>
      </c>
      <c r="E246" s="255">
        <v>0</v>
      </c>
      <c r="F246" s="255">
        <v>0</v>
      </c>
      <c r="G246" s="253"/>
      <c r="H246" s="253"/>
    </row>
    <row r="247" spans="1:8">
      <c r="A247" s="184">
        <f t="shared" si="30"/>
        <v>7</v>
      </c>
      <c r="B247" s="192">
        <v>2030699</v>
      </c>
      <c r="C247" s="258" t="s">
        <v>206</v>
      </c>
      <c r="D247" s="255">
        <v>14</v>
      </c>
      <c r="E247" s="255">
        <v>150</v>
      </c>
      <c r="F247" s="255">
        <v>180</v>
      </c>
      <c r="G247" s="253">
        <f>F247/D247</f>
        <v>12.8571428571429</v>
      </c>
      <c r="H247" s="253">
        <f>F247/E247</f>
        <v>1.2</v>
      </c>
    </row>
    <row r="248" s="184" customFormat="1" spans="1:8">
      <c r="A248" s="184">
        <f t="shared" si="30"/>
        <v>5</v>
      </c>
      <c r="B248" s="192">
        <v>20399</v>
      </c>
      <c r="C248" s="258" t="s">
        <v>207</v>
      </c>
      <c r="D248" s="198">
        <v>311</v>
      </c>
      <c r="E248" s="198">
        <v>272</v>
      </c>
      <c r="F248" s="198">
        <v>311</v>
      </c>
      <c r="G248" s="253"/>
      <c r="H248" s="253">
        <f>F248/E248</f>
        <v>1.14338235294118</v>
      </c>
    </row>
    <row r="249" spans="1:8">
      <c r="A249" s="184">
        <f t="shared" si="30"/>
        <v>3</v>
      </c>
      <c r="B249" s="192">
        <v>204</v>
      </c>
      <c r="C249" s="251" t="s">
        <v>208</v>
      </c>
      <c r="D249" s="198">
        <f>SUM(D250,D253,D264,D271,D279,D288,D302,D312,D322,D330,D336)</f>
        <v>20646</v>
      </c>
      <c r="E249" s="256">
        <f>SUM(E250,E253,E264,E271,E279,E288,E302,E312,E322,E330,E336)</f>
        <v>24035</v>
      </c>
      <c r="F249" s="198">
        <f t="shared" ref="D249:F249" si="38">SUM(F250,F253,F264,F271,F279,F288,F302,F312,F322,F330,F336)</f>
        <v>26113</v>
      </c>
      <c r="G249" s="269">
        <f>F249/D249</f>
        <v>1.26479705511964</v>
      </c>
      <c r="H249" s="269">
        <f>F249/E249</f>
        <v>1.08645724984398</v>
      </c>
    </row>
    <row r="250" s="184" customFormat="1" spans="1:8">
      <c r="A250" s="184">
        <f t="shared" si="30"/>
        <v>5</v>
      </c>
      <c r="B250" s="192">
        <v>20401</v>
      </c>
      <c r="C250" s="254" t="s">
        <v>209</v>
      </c>
      <c r="D250" s="198">
        <f>SUM(D251:D252)</f>
        <v>40</v>
      </c>
      <c r="E250" s="256">
        <f>SUM(E251:E252)</f>
        <v>0</v>
      </c>
      <c r="F250" s="198">
        <f t="shared" ref="D250:F250" si="39">SUM(F251:F252)</f>
        <v>40</v>
      </c>
      <c r="G250" s="253">
        <f>F250/D250</f>
        <v>1</v>
      </c>
      <c r="H250" s="253" t="e">
        <f>F250/E250</f>
        <v>#DIV/0!</v>
      </c>
    </row>
    <row r="251" spans="1:8">
      <c r="A251" s="184">
        <f t="shared" si="30"/>
        <v>7</v>
      </c>
      <c r="B251" s="192">
        <v>2040101</v>
      </c>
      <c r="C251" s="254" t="s">
        <v>210</v>
      </c>
      <c r="D251" s="255">
        <v>0</v>
      </c>
      <c r="E251" s="256">
        <v>0</v>
      </c>
      <c r="F251" s="255">
        <v>0</v>
      </c>
      <c r="G251" s="253"/>
      <c r="H251" s="253"/>
    </row>
    <row r="252" spans="1:8">
      <c r="A252" s="184">
        <f t="shared" si="30"/>
        <v>7</v>
      </c>
      <c r="B252" s="192">
        <v>2040199</v>
      </c>
      <c r="C252" s="258" t="s">
        <v>211</v>
      </c>
      <c r="D252" s="255">
        <v>40</v>
      </c>
      <c r="E252" s="256">
        <v>0</v>
      </c>
      <c r="F252" s="255">
        <v>40</v>
      </c>
      <c r="G252" s="253">
        <f>F252/D252</f>
        <v>1</v>
      </c>
      <c r="H252" s="253" t="e">
        <f>F252/E252</f>
        <v>#DIV/0!</v>
      </c>
    </row>
    <row r="253" s="184" customFormat="1" spans="1:8">
      <c r="A253" s="184">
        <f t="shared" si="30"/>
        <v>5</v>
      </c>
      <c r="B253" s="192">
        <v>20402</v>
      </c>
      <c r="C253" s="258" t="s">
        <v>212</v>
      </c>
      <c r="D253" s="198">
        <f>SUM(D254:D263)</f>
        <v>18221</v>
      </c>
      <c r="E253" s="256">
        <f>SUM(E254:E263)</f>
        <v>20105</v>
      </c>
      <c r="F253" s="198">
        <f t="shared" ref="D253:F253" si="40">SUM(F254:F263)</f>
        <v>21949</v>
      </c>
      <c r="G253" s="253">
        <f>F253/D253</f>
        <v>1.20459908896328</v>
      </c>
      <c r="H253" s="253">
        <f>F253/E253</f>
        <v>1.09171847799055</v>
      </c>
    </row>
    <row r="254" spans="1:8">
      <c r="A254" s="184">
        <f t="shared" si="30"/>
        <v>7</v>
      </c>
      <c r="B254" s="192">
        <v>2040201</v>
      </c>
      <c r="C254" s="258" t="s">
        <v>67</v>
      </c>
      <c r="D254" s="255">
        <v>10122</v>
      </c>
      <c r="E254" s="256">
        <v>11544</v>
      </c>
      <c r="F254" s="255">
        <v>12850</v>
      </c>
      <c r="G254" s="253">
        <f>F254/D254</f>
        <v>1.26951195415926</v>
      </c>
      <c r="H254" s="253">
        <f>F254/E254</f>
        <v>1.11313236313236</v>
      </c>
    </row>
    <row r="255" spans="1:8">
      <c r="A255" s="184">
        <f t="shared" si="30"/>
        <v>7</v>
      </c>
      <c r="B255" s="192">
        <v>2040202</v>
      </c>
      <c r="C255" s="258" t="s">
        <v>68</v>
      </c>
      <c r="D255" s="255">
        <v>1101</v>
      </c>
      <c r="E255" s="256">
        <v>937</v>
      </c>
      <c r="F255" s="255">
        <v>1101</v>
      </c>
      <c r="G255" s="253">
        <f>F255/D255</f>
        <v>1</v>
      </c>
      <c r="H255" s="253">
        <f>F255/E255</f>
        <v>1.17502668089648</v>
      </c>
    </row>
    <row r="256" spans="1:8">
      <c r="A256" s="184">
        <f t="shared" si="30"/>
        <v>7</v>
      </c>
      <c r="B256" s="192">
        <v>2040203</v>
      </c>
      <c r="C256" s="258" t="s">
        <v>69</v>
      </c>
      <c r="D256" s="255">
        <v>0</v>
      </c>
      <c r="E256" s="256">
        <v>0</v>
      </c>
      <c r="F256" s="255">
        <v>0</v>
      </c>
      <c r="G256" s="253"/>
      <c r="H256" s="253"/>
    </row>
    <row r="257" spans="1:8">
      <c r="A257" s="184">
        <f t="shared" si="30"/>
        <v>7</v>
      </c>
      <c r="B257" s="192">
        <v>2040219</v>
      </c>
      <c r="C257" s="258" t="s">
        <v>108</v>
      </c>
      <c r="D257" s="255">
        <v>630</v>
      </c>
      <c r="E257" s="256">
        <v>470</v>
      </c>
      <c r="F257" s="255">
        <v>630</v>
      </c>
      <c r="G257" s="253">
        <f>F257/D257</f>
        <v>1</v>
      </c>
      <c r="H257" s="253">
        <f>F257/E257</f>
        <v>1.34042553191489</v>
      </c>
    </row>
    <row r="258" spans="1:8">
      <c r="A258" s="184">
        <f t="shared" si="30"/>
        <v>7</v>
      </c>
      <c r="B258" s="192">
        <v>2040220</v>
      </c>
      <c r="C258" s="258" t="s">
        <v>213</v>
      </c>
      <c r="D258" s="255">
        <v>839</v>
      </c>
      <c r="E258" s="256">
        <v>804</v>
      </c>
      <c r="F258" s="255">
        <v>839</v>
      </c>
      <c r="G258" s="253">
        <f>F258/D258</f>
        <v>1</v>
      </c>
      <c r="H258" s="253">
        <f>F258/E258</f>
        <v>1.04353233830846</v>
      </c>
    </row>
    <row r="259" spans="1:8">
      <c r="A259" s="184">
        <f t="shared" si="30"/>
        <v>7</v>
      </c>
      <c r="B259" s="192">
        <v>2040221</v>
      </c>
      <c r="C259" s="258" t="s">
        <v>214</v>
      </c>
      <c r="D259" s="255">
        <v>0</v>
      </c>
      <c r="E259" s="256">
        <v>0</v>
      </c>
      <c r="F259" s="255">
        <v>0</v>
      </c>
      <c r="G259" s="253"/>
      <c r="H259" s="253"/>
    </row>
    <row r="260" spans="1:8">
      <c r="A260" s="184">
        <f t="shared" si="30"/>
        <v>7</v>
      </c>
      <c r="B260" s="192">
        <v>2040222</v>
      </c>
      <c r="C260" s="258" t="s">
        <v>215</v>
      </c>
      <c r="D260" s="255">
        <v>0</v>
      </c>
      <c r="E260" s="256">
        <v>0</v>
      </c>
      <c r="F260" s="255">
        <v>0</v>
      </c>
      <c r="G260" s="253"/>
      <c r="H260" s="253"/>
    </row>
    <row r="261" spans="1:8">
      <c r="A261" s="184">
        <f t="shared" si="30"/>
        <v>7</v>
      </c>
      <c r="B261" s="192">
        <v>2040223</v>
      </c>
      <c r="C261" s="258" t="s">
        <v>216</v>
      </c>
      <c r="D261" s="255">
        <v>0</v>
      </c>
      <c r="E261" s="256">
        <v>0</v>
      </c>
      <c r="F261" s="255">
        <v>0</v>
      </c>
      <c r="G261" s="253"/>
      <c r="H261" s="253"/>
    </row>
    <row r="262" spans="1:8">
      <c r="A262" s="184">
        <f t="shared" si="30"/>
        <v>7</v>
      </c>
      <c r="B262" s="192">
        <v>2040250</v>
      </c>
      <c r="C262" s="258" t="s">
        <v>76</v>
      </c>
      <c r="D262" s="255">
        <v>0</v>
      </c>
      <c r="E262" s="256">
        <v>0</v>
      </c>
      <c r="F262" s="255">
        <v>0</v>
      </c>
      <c r="G262" s="253"/>
      <c r="H262" s="253"/>
    </row>
    <row r="263" spans="1:8">
      <c r="A263" s="184">
        <f t="shared" ref="A263:A326" si="41">LEN(B263)</f>
        <v>7</v>
      </c>
      <c r="B263" s="192">
        <v>2040299</v>
      </c>
      <c r="C263" s="258" t="s">
        <v>217</v>
      </c>
      <c r="D263" s="255">
        <v>5529</v>
      </c>
      <c r="E263" s="256">
        <v>6350</v>
      </c>
      <c r="F263" s="255">
        <v>6529</v>
      </c>
      <c r="G263" s="253">
        <f>F263/D263</f>
        <v>1.18086453246518</v>
      </c>
      <c r="H263" s="253">
        <f>F263/E263</f>
        <v>1.02818897637795</v>
      </c>
    </row>
    <row r="264" s="184" customFormat="1" spans="1:8">
      <c r="A264" s="184">
        <f t="shared" si="41"/>
        <v>5</v>
      </c>
      <c r="B264" s="192">
        <v>20403</v>
      </c>
      <c r="C264" s="254" t="s">
        <v>218</v>
      </c>
      <c r="D264" s="198">
        <f>SUM(D265:D270)</f>
        <v>0</v>
      </c>
      <c r="E264" s="256">
        <f>SUM(E265:E270)</f>
        <v>0</v>
      </c>
      <c r="F264" s="198">
        <f t="shared" ref="D264:F264" si="42">SUM(F265:F270)</f>
        <v>0</v>
      </c>
      <c r="G264" s="253"/>
      <c r="H264" s="253"/>
    </row>
    <row r="265" spans="1:8">
      <c r="A265" s="184">
        <f t="shared" si="41"/>
        <v>7</v>
      </c>
      <c r="B265" s="192">
        <v>2040301</v>
      </c>
      <c r="C265" s="254" t="s">
        <v>67</v>
      </c>
      <c r="D265" s="255">
        <v>0</v>
      </c>
      <c r="E265" s="256">
        <v>0</v>
      </c>
      <c r="F265" s="255">
        <v>0</v>
      </c>
      <c r="G265" s="253"/>
      <c r="H265" s="253"/>
    </row>
    <row r="266" spans="1:8">
      <c r="A266" s="184">
        <f t="shared" si="41"/>
        <v>7</v>
      </c>
      <c r="B266" s="192">
        <v>2040302</v>
      </c>
      <c r="C266" s="254" t="s">
        <v>68</v>
      </c>
      <c r="D266" s="255">
        <v>0</v>
      </c>
      <c r="E266" s="256">
        <v>0</v>
      </c>
      <c r="F266" s="255">
        <v>0</v>
      </c>
      <c r="G266" s="253"/>
      <c r="H266" s="253"/>
    </row>
    <row r="267" spans="1:8">
      <c r="A267" s="184">
        <f t="shared" si="41"/>
        <v>7</v>
      </c>
      <c r="B267" s="192">
        <v>2040303</v>
      </c>
      <c r="C267" s="258" t="s">
        <v>69</v>
      </c>
      <c r="D267" s="255">
        <v>0</v>
      </c>
      <c r="E267" s="256">
        <v>0</v>
      </c>
      <c r="F267" s="255">
        <v>0</v>
      </c>
      <c r="G267" s="253"/>
      <c r="H267" s="253"/>
    </row>
    <row r="268" spans="1:8">
      <c r="A268" s="184">
        <f t="shared" si="41"/>
        <v>7</v>
      </c>
      <c r="B268" s="192">
        <v>2040304</v>
      </c>
      <c r="C268" s="258" t="s">
        <v>219</v>
      </c>
      <c r="D268" s="255">
        <v>0</v>
      </c>
      <c r="E268" s="256">
        <v>0</v>
      </c>
      <c r="F268" s="255">
        <v>0</v>
      </c>
      <c r="G268" s="253"/>
      <c r="H268" s="253"/>
    </row>
    <row r="269" spans="1:8">
      <c r="A269" s="184">
        <f t="shared" si="41"/>
        <v>7</v>
      </c>
      <c r="B269" s="192">
        <v>2040350</v>
      </c>
      <c r="C269" s="258" t="s">
        <v>76</v>
      </c>
      <c r="D269" s="255">
        <v>0</v>
      </c>
      <c r="E269" s="256">
        <v>0</v>
      </c>
      <c r="F269" s="255">
        <v>0</v>
      </c>
      <c r="G269" s="253"/>
      <c r="H269" s="253"/>
    </row>
    <row r="270" spans="1:8">
      <c r="A270" s="184">
        <f t="shared" si="41"/>
        <v>7</v>
      </c>
      <c r="B270" s="192">
        <v>2040399</v>
      </c>
      <c r="C270" s="251" t="s">
        <v>220</v>
      </c>
      <c r="D270" s="255">
        <v>0</v>
      </c>
      <c r="E270" s="256">
        <v>0</v>
      </c>
      <c r="F270" s="255">
        <v>0</v>
      </c>
      <c r="G270" s="253"/>
      <c r="H270" s="253"/>
    </row>
    <row r="271" s="184" customFormat="1" spans="1:8">
      <c r="A271" s="184">
        <f t="shared" si="41"/>
        <v>5</v>
      </c>
      <c r="B271" s="192">
        <v>20404</v>
      </c>
      <c r="C271" s="260" t="s">
        <v>221</v>
      </c>
      <c r="D271" s="198">
        <f>SUM(D272:D278)</f>
        <v>121</v>
      </c>
      <c r="E271" s="256">
        <f>SUM(E272:E278)</f>
        <v>916</v>
      </c>
      <c r="F271" s="198">
        <f t="shared" ref="D271:F271" si="43">SUM(F272:F278)</f>
        <v>843</v>
      </c>
      <c r="G271" s="253">
        <f>F271/D271</f>
        <v>6.96694214876033</v>
      </c>
      <c r="H271" s="253">
        <f>F271/E271</f>
        <v>0.920305676855895</v>
      </c>
    </row>
    <row r="272" spans="1:8">
      <c r="A272" s="184">
        <f t="shared" si="41"/>
        <v>7</v>
      </c>
      <c r="B272" s="192">
        <v>2040401</v>
      </c>
      <c r="C272" s="254" t="s">
        <v>67</v>
      </c>
      <c r="D272" s="255">
        <v>63</v>
      </c>
      <c r="E272" s="256">
        <v>160</v>
      </c>
      <c r="F272" s="255">
        <v>163</v>
      </c>
      <c r="G272" s="253">
        <f>F272/D272</f>
        <v>2.58730158730159</v>
      </c>
      <c r="H272" s="253">
        <f>F272/E272</f>
        <v>1.01875</v>
      </c>
    </row>
    <row r="273" spans="1:8">
      <c r="A273" s="184">
        <f t="shared" si="41"/>
        <v>7</v>
      </c>
      <c r="B273" s="192">
        <v>2040402</v>
      </c>
      <c r="C273" s="254" t="s">
        <v>68</v>
      </c>
      <c r="D273" s="255">
        <v>0</v>
      </c>
      <c r="E273" s="256">
        <v>0</v>
      </c>
      <c r="F273" s="255">
        <v>0</v>
      </c>
      <c r="G273" s="253"/>
      <c r="H273" s="253"/>
    </row>
    <row r="274" spans="1:8">
      <c r="A274" s="184">
        <f t="shared" si="41"/>
        <v>7</v>
      </c>
      <c r="B274" s="192">
        <v>2040403</v>
      </c>
      <c r="C274" s="258" t="s">
        <v>69</v>
      </c>
      <c r="D274" s="255">
        <v>0</v>
      </c>
      <c r="E274" s="256">
        <v>0</v>
      </c>
      <c r="F274" s="255">
        <v>0</v>
      </c>
      <c r="G274" s="253"/>
      <c r="H274" s="253"/>
    </row>
    <row r="275" spans="1:8">
      <c r="A275" s="184">
        <f t="shared" si="41"/>
        <v>7</v>
      </c>
      <c r="B275" s="192">
        <v>2040409</v>
      </c>
      <c r="C275" s="258" t="s">
        <v>222</v>
      </c>
      <c r="D275" s="255">
        <v>0</v>
      </c>
      <c r="E275" s="256">
        <v>96</v>
      </c>
      <c r="F275" s="255">
        <v>0</v>
      </c>
      <c r="G275" s="253"/>
      <c r="H275" s="253"/>
    </row>
    <row r="276" spans="1:8">
      <c r="A276" s="184">
        <f t="shared" si="41"/>
        <v>7</v>
      </c>
      <c r="B276" s="192">
        <v>2040410</v>
      </c>
      <c r="C276" s="258" t="s">
        <v>223</v>
      </c>
      <c r="D276" s="255">
        <v>0</v>
      </c>
      <c r="E276" s="256">
        <v>0</v>
      </c>
      <c r="F276" s="255">
        <v>0</v>
      </c>
      <c r="G276" s="253"/>
      <c r="H276" s="253"/>
    </row>
    <row r="277" spans="1:8">
      <c r="A277" s="184">
        <f t="shared" si="41"/>
        <v>7</v>
      </c>
      <c r="B277" s="192">
        <v>2040450</v>
      </c>
      <c r="C277" s="258" t="s">
        <v>76</v>
      </c>
      <c r="D277" s="255">
        <v>0</v>
      </c>
      <c r="E277" s="256">
        <v>0</v>
      </c>
      <c r="F277" s="255">
        <v>0</v>
      </c>
      <c r="G277" s="253"/>
      <c r="H277" s="253"/>
    </row>
    <row r="278" spans="1:8">
      <c r="A278" s="184">
        <f t="shared" si="41"/>
        <v>7</v>
      </c>
      <c r="B278" s="192">
        <v>2040499</v>
      </c>
      <c r="C278" s="258" t="s">
        <v>224</v>
      </c>
      <c r="D278" s="255">
        <v>58</v>
      </c>
      <c r="E278" s="256">
        <v>660</v>
      </c>
      <c r="F278" s="255">
        <v>680</v>
      </c>
      <c r="G278" s="253">
        <f>F278/D278</f>
        <v>11.7241379310345</v>
      </c>
      <c r="H278" s="253">
        <f>F278/E278</f>
        <v>1.03030303030303</v>
      </c>
    </row>
    <row r="279" s="184" customFormat="1" spans="1:8">
      <c r="A279" s="184">
        <f t="shared" si="41"/>
        <v>5</v>
      </c>
      <c r="B279" s="192">
        <v>20405</v>
      </c>
      <c r="C279" s="251" t="s">
        <v>225</v>
      </c>
      <c r="D279" s="198">
        <f>SUM(D280:D287)</f>
        <v>246</v>
      </c>
      <c r="E279" s="256">
        <f>SUM(E280:E287)</f>
        <v>468</v>
      </c>
      <c r="F279" s="198">
        <f t="shared" ref="D279:F279" si="44">SUM(F280:F287)</f>
        <v>481</v>
      </c>
      <c r="G279" s="253">
        <f>F279/D279</f>
        <v>1.95528455284553</v>
      </c>
      <c r="H279" s="253">
        <f>F279/E279</f>
        <v>1.02777777777778</v>
      </c>
    </row>
    <row r="280" spans="1:8">
      <c r="A280" s="184">
        <f t="shared" si="41"/>
        <v>7</v>
      </c>
      <c r="B280" s="192">
        <v>2040501</v>
      </c>
      <c r="C280" s="254" t="s">
        <v>67</v>
      </c>
      <c r="D280" s="255">
        <v>175</v>
      </c>
      <c r="E280" s="256">
        <v>352</v>
      </c>
      <c r="F280" s="255">
        <v>375</v>
      </c>
      <c r="G280" s="253">
        <f>F280/D280</f>
        <v>2.14285714285714</v>
      </c>
      <c r="H280" s="253">
        <f>F280/E280</f>
        <v>1.06534090909091</v>
      </c>
    </row>
    <row r="281" spans="1:8">
      <c r="A281" s="184">
        <f t="shared" si="41"/>
        <v>7</v>
      </c>
      <c r="B281" s="192">
        <v>2040502</v>
      </c>
      <c r="C281" s="254" t="s">
        <v>68</v>
      </c>
      <c r="D281" s="255">
        <v>0</v>
      </c>
      <c r="E281" s="256">
        <v>20</v>
      </c>
      <c r="F281" s="255">
        <v>0</v>
      </c>
      <c r="G281" s="253"/>
      <c r="H281" s="253"/>
    </row>
    <row r="282" spans="1:8">
      <c r="A282" s="184">
        <f t="shared" si="41"/>
        <v>7</v>
      </c>
      <c r="B282" s="192">
        <v>2040503</v>
      </c>
      <c r="C282" s="254" t="s">
        <v>69</v>
      </c>
      <c r="D282" s="255">
        <v>0</v>
      </c>
      <c r="E282" s="256">
        <v>0</v>
      </c>
      <c r="F282" s="255">
        <v>0</v>
      </c>
      <c r="G282" s="253"/>
      <c r="H282" s="253"/>
    </row>
    <row r="283" spans="1:8">
      <c r="A283" s="184">
        <f t="shared" si="41"/>
        <v>7</v>
      </c>
      <c r="B283" s="192">
        <v>2040504</v>
      </c>
      <c r="C283" s="258" t="s">
        <v>226</v>
      </c>
      <c r="D283" s="255">
        <v>0</v>
      </c>
      <c r="E283" s="256">
        <v>0</v>
      </c>
      <c r="F283" s="255">
        <v>0</v>
      </c>
      <c r="G283" s="253"/>
      <c r="H283" s="253"/>
    </row>
    <row r="284" spans="1:8">
      <c r="A284" s="184">
        <f t="shared" si="41"/>
        <v>7</v>
      </c>
      <c r="B284" s="192">
        <v>2040505</v>
      </c>
      <c r="C284" s="258" t="s">
        <v>227</v>
      </c>
      <c r="D284" s="255">
        <v>0</v>
      </c>
      <c r="E284" s="256">
        <v>0</v>
      </c>
      <c r="F284" s="255">
        <v>0</v>
      </c>
      <c r="G284" s="253"/>
      <c r="H284" s="253"/>
    </row>
    <row r="285" spans="1:8">
      <c r="A285" s="184">
        <f t="shared" si="41"/>
        <v>7</v>
      </c>
      <c r="B285" s="192">
        <v>2040506</v>
      </c>
      <c r="C285" s="258" t="s">
        <v>228</v>
      </c>
      <c r="D285" s="255">
        <v>0</v>
      </c>
      <c r="E285" s="256">
        <v>0</v>
      </c>
      <c r="F285" s="255">
        <v>0</v>
      </c>
      <c r="G285" s="253"/>
      <c r="H285" s="253"/>
    </row>
    <row r="286" spans="1:8">
      <c r="A286" s="184">
        <f t="shared" si="41"/>
        <v>7</v>
      </c>
      <c r="B286" s="192">
        <v>2040550</v>
      </c>
      <c r="C286" s="254" t="s">
        <v>76</v>
      </c>
      <c r="D286" s="255">
        <v>0</v>
      </c>
      <c r="E286" s="256">
        <v>0</v>
      </c>
      <c r="F286" s="255">
        <v>0</v>
      </c>
      <c r="G286" s="253"/>
      <c r="H286" s="253"/>
    </row>
    <row r="287" spans="1:8">
      <c r="A287" s="184">
        <f t="shared" si="41"/>
        <v>7</v>
      </c>
      <c r="B287" s="192">
        <v>2040599</v>
      </c>
      <c r="C287" s="254" t="s">
        <v>229</v>
      </c>
      <c r="D287" s="255">
        <v>71</v>
      </c>
      <c r="E287" s="256">
        <v>96</v>
      </c>
      <c r="F287" s="255">
        <v>106</v>
      </c>
      <c r="G287" s="253">
        <f>F287/D287</f>
        <v>1.49295774647887</v>
      </c>
      <c r="H287" s="253">
        <f>F287/E287</f>
        <v>1.10416666666667</v>
      </c>
    </row>
    <row r="288" s="184" customFormat="1" spans="1:8">
      <c r="A288" s="184">
        <f t="shared" si="41"/>
        <v>5</v>
      </c>
      <c r="B288" s="192">
        <v>20406</v>
      </c>
      <c r="C288" s="254" t="s">
        <v>230</v>
      </c>
      <c r="D288" s="198">
        <f>SUM(D289:D301)</f>
        <v>1830</v>
      </c>
      <c r="E288" s="256">
        <f>SUM(E289:E301)</f>
        <v>1988</v>
      </c>
      <c r="F288" s="198">
        <f t="shared" ref="D288:F288" si="45">SUM(F289:F301)</f>
        <v>2072</v>
      </c>
      <c r="G288" s="253">
        <f>F288/D288</f>
        <v>1.13224043715847</v>
      </c>
      <c r="H288" s="253">
        <f>F288/E288</f>
        <v>1.04225352112676</v>
      </c>
    </row>
    <row r="289" spans="1:8">
      <c r="A289" s="184">
        <f t="shared" si="41"/>
        <v>7</v>
      </c>
      <c r="B289" s="192">
        <v>2040601</v>
      </c>
      <c r="C289" s="258" t="s">
        <v>67</v>
      </c>
      <c r="D289" s="255">
        <v>1166</v>
      </c>
      <c r="E289" s="256">
        <v>1322</v>
      </c>
      <c r="F289" s="255">
        <v>1366</v>
      </c>
      <c r="G289" s="253">
        <f>F289/D289</f>
        <v>1.17152658662093</v>
      </c>
      <c r="H289" s="253">
        <f>F289/E289</f>
        <v>1.03328290468986</v>
      </c>
    </row>
    <row r="290" spans="1:8">
      <c r="A290" s="184">
        <f t="shared" si="41"/>
        <v>7</v>
      </c>
      <c r="B290" s="192">
        <v>2040602</v>
      </c>
      <c r="C290" s="258" t="s">
        <v>68</v>
      </c>
      <c r="D290" s="255">
        <v>97</v>
      </c>
      <c r="E290" s="256">
        <v>186</v>
      </c>
      <c r="F290" s="255">
        <v>218</v>
      </c>
      <c r="G290" s="253">
        <f>F290/D290</f>
        <v>2.24742268041237</v>
      </c>
      <c r="H290" s="253">
        <f>F290/E290</f>
        <v>1.17204301075269</v>
      </c>
    </row>
    <row r="291" spans="1:8">
      <c r="A291" s="184">
        <f t="shared" si="41"/>
        <v>7</v>
      </c>
      <c r="B291" s="192">
        <v>2040603</v>
      </c>
      <c r="C291" s="258" t="s">
        <v>69</v>
      </c>
      <c r="D291" s="255">
        <v>0</v>
      </c>
      <c r="E291" s="256">
        <v>0</v>
      </c>
      <c r="F291" s="255">
        <v>0</v>
      </c>
      <c r="G291" s="253"/>
      <c r="H291" s="253"/>
    </row>
    <row r="292" spans="1:8">
      <c r="A292" s="184">
        <f t="shared" si="41"/>
        <v>7</v>
      </c>
      <c r="B292" s="192">
        <v>2040604</v>
      </c>
      <c r="C292" s="251" t="s">
        <v>231</v>
      </c>
      <c r="D292" s="255">
        <v>136</v>
      </c>
      <c r="E292" s="256">
        <v>121</v>
      </c>
      <c r="F292" s="255">
        <v>136</v>
      </c>
      <c r="G292" s="253">
        <f>F292/D292</f>
        <v>1</v>
      </c>
      <c r="H292" s="253">
        <f>F292/E292</f>
        <v>1.12396694214876</v>
      </c>
    </row>
    <row r="293" spans="1:8">
      <c r="A293" s="184">
        <f t="shared" si="41"/>
        <v>7</v>
      </c>
      <c r="B293" s="192">
        <v>2040605</v>
      </c>
      <c r="C293" s="254" t="s">
        <v>232</v>
      </c>
      <c r="D293" s="255">
        <v>101</v>
      </c>
      <c r="E293" s="256">
        <v>82</v>
      </c>
      <c r="F293" s="255">
        <v>101</v>
      </c>
      <c r="G293" s="253">
        <f>F293/D293</f>
        <v>1</v>
      </c>
      <c r="H293" s="253">
        <f>F293/E293</f>
        <v>1.23170731707317</v>
      </c>
    </row>
    <row r="294" spans="1:8">
      <c r="A294" s="184">
        <f t="shared" si="41"/>
        <v>7</v>
      </c>
      <c r="B294" s="192">
        <v>2040606</v>
      </c>
      <c r="C294" s="254" t="s">
        <v>233</v>
      </c>
      <c r="D294" s="255">
        <v>0</v>
      </c>
      <c r="E294" s="256">
        <v>30</v>
      </c>
      <c r="F294" s="255">
        <v>0</v>
      </c>
      <c r="G294" s="253"/>
      <c r="H294" s="253"/>
    </row>
    <row r="295" spans="1:8">
      <c r="A295" s="184">
        <f t="shared" si="41"/>
        <v>7</v>
      </c>
      <c r="B295" s="192">
        <v>2040607</v>
      </c>
      <c r="C295" s="260" t="s">
        <v>234</v>
      </c>
      <c r="D295" s="255">
        <v>89</v>
      </c>
      <c r="E295" s="256">
        <v>91</v>
      </c>
      <c r="F295" s="255">
        <v>89</v>
      </c>
      <c r="G295" s="253">
        <f>F295/D295</f>
        <v>1</v>
      </c>
      <c r="H295" s="253">
        <f>F295/E295</f>
        <v>0.978021978021978</v>
      </c>
    </row>
    <row r="296" spans="1:8">
      <c r="A296" s="184">
        <f t="shared" si="41"/>
        <v>7</v>
      </c>
      <c r="B296" s="192">
        <v>2040608</v>
      </c>
      <c r="C296" s="258" t="s">
        <v>235</v>
      </c>
      <c r="D296" s="255">
        <v>0</v>
      </c>
      <c r="E296" s="256">
        <v>0</v>
      </c>
      <c r="F296" s="255">
        <v>0</v>
      </c>
      <c r="G296" s="253"/>
      <c r="H296" s="253"/>
    </row>
    <row r="297" spans="1:8">
      <c r="A297" s="184">
        <f t="shared" si="41"/>
        <v>7</v>
      </c>
      <c r="B297" s="192">
        <v>2040610</v>
      </c>
      <c r="C297" s="258" t="s">
        <v>236</v>
      </c>
      <c r="D297" s="255">
        <v>54</v>
      </c>
      <c r="E297" s="256">
        <v>44</v>
      </c>
      <c r="F297" s="255">
        <v>54</v>
      </c>
      <c r="G297" s="253">
        <f>F297/D297</f>
        <v>1</v>
      </c>
      <c r="H297" s="253">
        <f>F297/E297</f>
        <v>1.22727272727273</v>
      </c>
    </row>
    <row r="298" spans="1:8">
      <c r="A298" s="184">
        <f t="shared" si="41"/>
        <v>7</v>
      </c>
      <c r="B298" s="192">
        <v>2040612</v>
      </c>
      <c r="C298" s="258" t="s">
        <v>237</v>
      </c>
      <c r="D298" s="255">
        <v>54</v>
      </c>
      <c r="E298" s="256">
        <v>35</v>
      </c>
      <c r="F298" s="255">
        <v>45</v>
      </c>
      <c r="G298" s="253">
        <f>F298/D298</f>
        <v>0.833333333333333</v>
      </c>
      <c r="H298" s="253">
        <f>F298/E298</f>
        <v>1.28571428571429</v>
      </c>
    </row>
    <row r="299" spans="1:8">
      <c r="A299" s="184">
        <f t="shared" si="41"/>
        <v>7</v>
      </c>
      <c r="B299" s="192">
        <v>2040613</v>
      </c>
      <c r="C299" s="258" t="s">
        <v>108</v>
      </c>
      <c r="D299" s="255">
        <v>0</v>
      </c>
      <c r="E299" s="256">
        <v>0</v>
      </c>
      <c r="F299" s="255">
        <v>0</v>
      </c>
      <c r="G299" s="253"/>
      <c r="H299" s="253"/>
    </row>
    <row r="300" spans="1:8">
      <c r="A300" s="184">
        <f t="shared" si="41"/>
        <v>7</v>
      </c>
      <c r="B300" s="192">
        <v>2040650</v>
      </c>
      <c r="C300" s="258" t="s">
        <v>76</v>
      </c>
      <c r="D300" s="255">
        <v>0</v>
      </c>
      <c r="E300" s="256">
        <v>25</v>
      </c>
      <c r="F300" s="255">
        <v>0</v>
      </c>
      <c r="G300" s="253"/>
      <c r="H300" s="253"/>
    </row>
    <row r="301" spans="1:8">
      <c r="A301" s="184">
        <f t="shared" si="41"/>
        <v>7</v>
      </c>
      <c r="B301" s="192">
        <v>2040699</v>
      </c>
      <c r="C301" s="254" t="s">
        <v>238</v>
      </c>
      <c r="D301" s="255">
        <v>133</v>
      </c>
      <c r="E301" s="256">
        <v>52</v>
      </c>
      <c r="F301" s="255">
        <v>63</v>
      </c>
      <c r="G301" s="253">
        <f>F301/D301</f>
        <v>0.473684210526316</v>
      </c>
      <c r="H301" s="253">
        <f>F301/E301</f>
        <v>1.21153846153846</v>
      </c>
    </row>
    <row r="302" s="184" customFormat="1" spans="1:8">
      <c r="A302" s="184">
        <f t="shared" si="41"/>
        <v>5</v>
      </c>
      <c r="B302" s="192">
        <v>20407</v>
      </c>
      <c r="C302" s="260" t="s">
        <v>239</v>
      </c>
      <c r="D302" s="198">
        <f>SUM(D303:D311)</f>
        <v>0</v>
      </c>
      <c r="E302" s="256">
        <f>SUM(E303:E311)</f>
        <v>0</v>
      </c>
      <c r="F302" s="198">
        <f t="shared" ref="D302:F302" si="46">SUM(F303:F311)</f>
        <v>0</v>
      </c>
      <c r="G302" s="253"/>
      <c r="H302" s="253"/>
    </row>
    <row r="303" spans="1:8">
      <c r="A303" s="184">
        <f t="shared" si="41"/>
        <v>7</v>
      </c>
      <c r="B303" s="192">
        <v>2040701</v>
      </c>
      <c r="C303" s="254" t="s">
        <v>67</v>
      </c>
      <c r="D303" s="255">
        <v>0</v>
      </c>
      <c r="E303" s="256">
        <v>0</v>
      </c>
      <c r="F303" s="255">
        <v>0</v>
      </c>
      <c r="G303" s="253"/>
      <c r="H303" s="253"/>
    </row>
    <row r="304" spans="1:8">
      <c r="A304" s="184">
        <f t="shared" si="41"/>
        <v>7</v>
      </c>
      <c r="B304" s="192">
        <v>2040702</v>
      </c>
      <c r="C304" s="258" t="s">
        <v>68</v>
      </c>
      <c r="D304" s="255">
        <v>0</v>
      </c>
      <c r="E304" s="256">
        <v>0</v>
      </c>
      <c r="F304" s="255">
        <v>0</v>
      </c>
      <c r="G304" s="253"/>
      <c r="H304" s="253"/>
    </row>
    <row r="305" spans="1:8">
      <c r="A305" s="184">
        <f t="shared" si="41"/>
        <v>7</v>
      </c>
      <c r="B305" s="192">
        <v>2040703</v>
      </c>
      <c r="C305" s="258" t="s">
        <v>69</v>
      </c>
      <c r="D305" s="255">
        <v>0</v>
      </c>
      <c r="E305" s="256">
        <v>0</v>
      </c>
      <c r="F305" s="255">
        <v>0</v>
      </c>
      <c r="G305" s="253"/>
      <c r="H305" s="253"/>
    </row>
    <row r="306" spans="1:8">
      <c r="A306" s="184">
        <f t="shared" si="41"/>
        <v>7</v>
      </c>
      <c r="B306" s="192">
        <v>2040704</v>
      </c>
      <c r="C306" s="258" t="s">
        <v>240</v>
      </c>
      <c r="D306" s="255">
        <v>0</v>
      </c>
      <c r="E306" s="256">
        <v>0</v>
      </c>
      <c r="F306" s="255">
        <v>0</v>
      </c>
      <c r="G306" s="253"/>
      <c r="H306" s="253"/>
    </row>
    <row r="307" spans="1:8">
      <c r="A307" s="184">
        <f t="shared" si="41"/>
        <v>7</v>
      </c>
      <c r="B307" s="192">
        <v>2040705</v>
      </c>
      <c r="C307" s="251" t="s">
        <v>241</v>
      </c>
      <c r="D307" s="255">
        <v>0</v>
      </c>
      <c r="E307" s="256">
        <v>0</v>
      </c>
      <c r="F307" s="255">
        <v>0</v>
      </c>
      <c r="G307" s="253"/>
      <c r="H307" s="253"/>
    </row>
    <row r="308" spans="1:8">
      <c r="A308" s="184">
        <f t="shared" si="41"/>
        <v>7</v>
      </c>
      <c r="B308" s="192">
        <v>2040706</v>
      </c>
      <c r="C308" s="254" t="s">
        <v>242</v>
      </c>
      <c r="D308" s="255">
        <v>0</v>
      </c>
      <c r="E308" s="256">
        <v>0</v>
      </c>
      <c r="F308" s="255">
        <v>0</v>
      </c>
      <c r="G308" s="253"/>
      <c r="H308" s="253"/>
    </row>
    <row r="309" spans="1:8">
      <c r="A309" s="184">
        <f t="shared" si="41"/>
        <v>7</v>
      </c>
      <c r="B309" s="192">
        <v>2040707</v>
      </c>
      <c r="C309" s="254" t="s">
        <v>108</v>
      </c>
      <c r="D309" s="255">
        <v>0</v>
      </c>
      <c r="E309" s="256">
        <v>0</v>
      </c>
      <c r="F309" s="255">
        <v>0</v>
      </c>
      <c r="G309" s="253"/>
      <c r="H309" s="253"/>
    </row>
    <row r="310" spans="1:8">
      <c r="A310" s="184">
        <f t="shared" si="41"/>
        <v>7</v>
      </c>
      <c r="B310" s="192">
        <v>2040750</v>
      </c>
      <c r="C310" s="254" t="s">
        <v>76</v>
      </c>
      <c r="D310" s="255">
        <v>0</v>
      </c>
      <c r="E310" s="256">
        <v>0</v>
      </c>
      <c r="F310" s="255">
        <v>0</v>
      </c>
      <c r="G310" s="253"/>
      <c r="H310" s="253"/>
    </row>
    <row r="311" spans="1:8">
      <c r="A311" s="184">
        <f t="shared" si="41"/>
        <v>7</v>
      </c>
      <c r="B311" s="192">
        <v>2040799</v>
      </c>
      <c r="C311" s="254" t="s">
        <v>243</v>
      </c>
      <c r="D311" s="255">
        <v>0</v>
      </c>
      <c r="E311" s="256">
        <v>0</v>
      </c>
      <c r="F311" s="255">
        <v>0</v>
      </c>
      <c r="G311" s="253"/>
      <c r="H311" s="253"/>
    </row>
    <row r="312" s="184" customFormat="1" spans="1:8">
      <c r="A312" s="184">
        <f t="shared" si="41"/>
        <v>5</v>
      </c>
      <c r="B312" s="192">
        <v>20408</v>
      </c>
      <c r="C312" s="258" t="s">
        <v>244</v>
      </c>
      <c r="D312" s="198">
        <f>SUM(D313:D321)</f>
        <v>22</v>
      </c>
      <c r="E312" s="256">
        <f>SUM(E313:E321)</f>
        <v>147</v>
      </c>
      <c r="F312" s="198">
        <f t="shared" ref="D312:F312" si="47">SUM(F313:F321)</f>
        <v>162</v>
      </c>
      <c r="G312" s="253">
        <f>F312/D312</f>
        <v>7.36363636363636</v>
      </c>
      <c r="H312" s="253">
        <f>F312/E312</f>
        <v>1.10204081632653</v>
      </c>
    </row>
    <row r="313" spans="1:8">
      <c r="A313" s="184">
        <f t="shared" si="41"/>
        <v>7</v>
      </c>
      <c r="B313" s="192">
        <v>2040801</v>
      </c>
      <c r="C313" s="258" t="s">
        <v>67</v>
      </c>
      <c r="D313" s="255">
        <v>13</v>
      </c>
      <c r="E313" s="256">
        <v>8</v>
      </c>
      <c r="F313" s="255">
        <v>13</v>
      </c>
      <c r="G313" s="253">
        <f>F313/D313</f>
        <v>1</v>
      </c>
      <c r="H313" s="253">
        <f>F313/E313</f>
        <v>1.625</v>
      </c>
    </row>
    <row r="314" spans="1:8">
      <c r="A314" s="184">
        <f t="shared" si="41"/>
        <v>7</v>
      </c>
      <c r="B314" s="192">
        <v>2040802</v>
      </c>
      <c r="C314" s="258" t="s">
        <v>68</v>
      </c>
      <c r="D314" s="255">
        <v>0</v>
      </c>
      <c r="E314" s="256">
        <v>80</v>
      </c>
      <c r="F314" s="255">
        <v>80</v>
      </c>
      <c r="G314" s="253"/>
      <c r="H314" s="253">
        <f t="shared" ref="H314:H321" si="48">F314/E314</f>
        <v>1</v>
      </c>
    </row>
    <row r="315" spans="1:8">
      <c r="A315" s="184">
        <f t="shared" si="41"/>
        <v>7</v>
      </c>
      <c r="B315" s="192">
        <v>2040803</v>
      </c>
      <c r="C315" s="254" t="s">
        <v>69</v>
      </c>
      <c r="D315" s="255">
        <v>0</v>
      </c>
      <c r="E315" s="256">
        <v>0</v>
      </c>
      <c r="F315" s="255">
        <v>0</v>
      </c>
      <c r="G315" s="253"/>
      <c r="H315" s="253"/>
    </row>
    <row r="316" spans="1:8">
      <c r="A316" s="184">
        <f t="shared" si="41"/>
        <v>7</v>
      </c>
      <c r="B316" s="192">
        <v>2040804</v>
      </c>
      <c r="C316" s="254" t="s">
        <v>245</v>
      </c>
      <c r="D316" s="255">
        <v>0</v>
      </c>
      <c r="E316" s="256">
        <v>0</v>
      </c>
      <c r="F316" s="255">
        <v>0</v>
      </c>
      <c r="G316" s="253"/>
      <c r="H316" s="253"/>
    </row>
    <row r="317" spans="1:8">
      <c r="A317" s="184">
        <f t="shared" si="41"/>
        <v>7</v>
      </c>
      <c r="B317" s="192">
        <v>2040805</v>
      </c>
      <c r="C317" s="254" t="s">
        <v>246</v>
      </c>
      <c r="D317" s="255">
        <v>0</v>
      </c>
      <c r="E317" s="256">
        <v>47</v>
      </c>
      <c r="F317" s="255">
        <v>50</v>
      </c>
      <c r="G317" s="253"/>
      <c r="H317" s="253">
        <f t="shared" si="48"/>
        <v>1.06382978723404</v>
      </c>
    </row>
    <row r="318" spans="1:8">
      <c r="A318" s="184">
        <f t="shared" si="41"/>
        <v>7</v>
      </c>
      <c r="B318" s="192">
        <v>2040806</v>
      </c>
      <c r="C318" s="258" t="s">
        <v>247</v>
      </c>
      <c r="D318" s="255">
        <v>9</v>
      </c>
      <c r="E318" s="256">
        <v>2</v>
      </c>
      <c r="F318" s="255">
        <v>9</v>
      </c>
      <c r="G318" s="253">
        <f>F318/D318</f>
        <v>1</v>
      </c>
      <c r="H318" s="253">
        <f t="shared" si="48"/>
        <v>4.5</v>
      </c>
    </row>
    <row r="319" spans="1:8">
      <c r="A319" s="184">
        <f t="shared" si="41"/>
        <v>7</v>
      </c>
      <c r="B319" s="192">
        <v>2040807</v>
      </c>
      <c r="C319" s="258" t="s">
        <v>108</v>
      </c>
      <c r="D319" s="255">
        <v>0</v>
      </c>
      <c r="E319" s="256">
        <v>0</v>
      </c>
      <c r="F319" s="255">
        <v>0</v>
      </c>
      <c r="G319" s="253"/>
      <c r="H319" s="253"/>
    </row>
    <row r="320" spans="1:8">
      <c r="A320" s="184">
        <f t="shared" si="41"/>
        <v>7</v>
      </c>
      <c r="B320" s="192">
        <v>2040850</v>
      </c>
      <c r="C320" s="258" t="s">
        <v>76</v>
      </c>
      <c r="D320" s="255">
        <v>0</v>
      </c>
      <c r="E320" s="256">
        <v>10</v>
      </c>
      <c r="F320" s="255">
        <v>10</v>
      </c>
      <c r="G320" s="253"/>
      <c r="H320" s="253">
        <f t="shared" si="48"/>
        <v>1</v>
      </c>
    </row>
    <row r="321" spans="1:8">
      <c r="A321" s="184">
        <f t="shared" si="41"/>
        <v>7</v>
      </c>
      <c r="B321" s="192">
        <v>2040899</v>
      </c>
      <c r="C321" s="258" t="s">
        <v>248</v>
      </c>
      <c r="D321" s="255">
        <v>0</v>
      </c>
      <c r="E321" s="256">
        <v>0</v>
      </c>
      <c r="F321" s="255">
        <v>0</v>
      </c>
      <c r="G321" s="253"/>
      <c r="H321" s="253"/>
    </row>
    <row r="322" s="184" customFormat="1" spans="1:8">
      <c r="A322" s="184">
        <f t="shared" si="41"/>
        <v>5</v>
      </c>
      <c r="B322" s="192">
        <v>20409</v>
      </c>
      <c r="C322" s="251" t="s">
        <v>249</v>
      </c>
      <c r="D322" s="198">
        <f>SUM(D323:D329)</f>
        <v>0</v>
      </c>
      <c r="E322" s="256">
        <f>SUM(E323:E329)</f>
        <v>0</v>
      </c>
      <c r="F322" s="198">
        <f t="shared" ref="D322:F322" si="49">SUM(F323:F329)</f>
        <v>0</v>
      </c>
      <c r="G322" s="253"/>
      <c r="H322" s="253"/>
    </row>
    <row r="323" spans="1:8">
      <c r="A323" s="184">
        <f t="shared" si="41"/>
        <v>7</v>
      </c>
      <c r="B323" s="192">
        <v>2040901</v>
      </c>
      <c r="C323" s="254" t="s">
        <v>67</v>
      </c>
      <c r="D323" s="255">
        <v>0</v>
      </c>
      <c r="E323" s="256">
        <v>0</v>
      </c>
      <c r="F323" s="255">
        <v>0</v>
      </c>
      <c r="G323" s="253"/>
      <c r="H323" s="253"/>
    </row>
    <row r="324" spans="1:8">
      <c r="A324" s="184">
        <f t="shared" si="41"/>
        <v>7</v>
      </c>
      <c r="B324" s="192">
        <v>2040902</v>
      </c>
      <c r="C324" s="254" t="s">
        <v>68</v>
      </c>
      <c r="D324" s="255">
        <v>0</v>
      </c>
      <c r="E324" s="256">
        <v>0</v>
      </c>
      <c r="F324" s="255">
        <v>0</v>
      </c>
      <c r="G324" s="253"/>
      <c r="H324" s="253"/>
    </row>
    <row r="325" spans="1:8">
      <c r="A325" s="184">
        <f t="shared" si="41"/>
        <v>7</v>
      </c>
      <c r="B325" s="192">
        <v>2040903</v>
      </c>
      <c r="C325" s="260" t="s">
        <v>69</v>
      </c>
      <c r="D325" s="255">
        <v>0</v>
      </c>
      <c r="E325" s="256">
        <v>0</v>
      </c>
      <c r="F325" s="255">
        <v>0</v>
      </c>
      <c r="G325" s="253"/>
      <c r="H325" s="253"/>
    </row>
    <row r="326" spans="1:8">
      <c r="A326" s="184">
        <f t="shared" si="41"/>
        <v>7</v>
      </c>
      <c r="B326" s="192">
        <v>2040904</v>
      </c>
      <c r="C326" s="261" t="s">
        <v>250</v>
      </c>
      <c r="D326" s="255">
        <v>0</v>
      </c>
      <c r="E326" s="256">
        <v>0</v>
      </c>
      <c r="F326" s="255">
        <v>0</v>
      </c>
      <c r="G326" s="253"/>
      <c r="H326" s="253"/>
    </row>
    <row r="327" spans="1:8">
      <c r="A327" s="184">
        <f t="shared" ref="A327:A390" si="50">LEN(B327)</f>
        <v>7</v>
      </c>
      <c r="B327" s="192">
        <v>2040905</v>
      </c>
      <c r="C327" s="258" t="s">
        <v>251</v>
      </c>
      <c r="D327" s="255">
        <v>0</v>
      </c>
      <c r="E327" s="256">
        <v>0</v>
      </c>
      <c r="F327" s="255">
        <v>0</v>
      </c>
      <c r="G327" s="253"/>
      <c r="H327" s="253"/>
    </row>
    <row r="328" spans="1:8">
      <c r="A328" s="184">
        <f t="shared" si="50"/>
        <v>7</v>
      </c>
      <c r="B328" s="192">
        <v>2040950</v>
      </c>
      <c r="C328" s="258" t="s">
        <v>76</v>
      </c>
      <c r="D328" s="255">
        <v>0</v>
      </c>
      <c r="E328" s="256">
        <v>0</v>
      </c>
      <c r="F328" s="255">
        <v>0</v>
      </c>
      <c r="G328" s="253"/>
      <c r="H328" s="253"/>
    </row>
    <row r="329" spans="1:8">
      <c r="A329" s="184">
        <f t="shared" si="50"/>
        <v>7</v>
      </c>
      <c r="B329" s="192">
        <v>2040999</v>
      </c>
      <c r="C329" s="254" t="s">
        <v>252</v>
      </c>
      <c r="D329" s="255">
        <v>0</v>
      </c>
      <c r="E329" s="256">
        <v>0</v>
      </c>
      <c r="F329" s="255">
        <v>0</v>
      </c>
      <c r="G329" s="253"/>
      <c r="H329" s="253"/>
    </row>
    <row r="330" s="184" customFormat="1" spans="1:8">
      <c r="A330" s="184">
        <f t="shared" si="50"/>
        <v>5</v>
      </c>
      <c r="B330" s="192">
        <v>20410</v>
      </c>
      <c r="C330" s="254" t="s">
        <v>253</v>
      </c>
      <c r="D330" s="198">
        <f>SUM(D331:D335)</f>
        <v>0</v>
      </c>
      <c r="E330" s="256">
        <f>SUM(E331:E335)</f>
        <v>0</v>
      </c>
      <c r="F330" s="198">
        <f t="shared" ref="D330:F330" si="51">SUM(F331:F335)</f>
        <v>0</v>
      </c>
      <c r="G330" s="253"/>
      <c r="H330" s="253"/>
    </row>
    <row r="331" spans="1:8">
      <c r="A331" s="184">
        <f t="shared" si="50"/>
        <v>7</v>
      </c>
      <c r="B331" s="192">
        <v>2041001</v>
      </c>
      <c r="C331" s="254" t="s">
        <v>67</v>
      </c>
      <c r="D331" s="255">
        <v>0</v>
      </c>
      <c r="E331" s="256">
        <v>0</v>
      </c>
      <c r="F331" s="255">
        <v>0</v>
      </c>
      <c r="G331" s="253"/>
      <c r="H331" s="253"/>
    </row>
    <row r="332" spans="1:8">
      <c r="A332" s="184">
        <f t="shared" si="50"/>
        <v>7</v>
      </c>
      <c r="B332" s="192">
        <v>2041002</v>
      </c>
      <c r="C332" s="258" t="s">
        <v>68</v>
      </c>
      <c r="D332" s="255">
        <v>0</v>
      </c>
      <c r="E332" s="256">
        <v>0</v>
      </c>
      <c r="F332" s="255">
        <v>0</v>
      </c>
      <c r="G332" s="253"/>
      <c r="H332" s="253"/>
    </row>
    <row r="333" spans="1:8">
      <c r="A333" s="184">
        <f t="shared" si="50"/>
        <v>7</v>
      </c>
      <c r="B333" s="192">
        <v>2041006</v>
      </c>
      <c r="C333" s="254" t="s">
        <v>108</v>
      </c>
      <c r="D333" s="255">
        <v>0</v>
      </c>
      <c r="E333" s="256">
        <v>0</v>
      </c>
      <c r="F333" s="255">
        <v>0</v>
      </c>
      <c r="G333" s="253"/>
      <c r="H333" s="253"/>
    </row>
    <row r="334" spans="1:8">
      <c r="A334" s="184">
        <f t="shared" si="50"/>
        <v>7</v>
      </c>
      <c r="B334" s="192">
        <v>2041007</v>
      </c>
      <c r="C334" s="258" t="s">
        <v>254</v>
      </c>
      <c r="D334" s="255">
        <v>0</v>
      </c>
      <c r="E334" s="256">
        <v>0</v>
      </c>
      <c r="F334" s="255">
        <v>0</v>
      </c>
      <c r="G334" s="253"/>
      <c r="H334" s="253"/>
    </row>
    <row r="335" spans="1:8">
      <c r="A335" s="184">
        <f t="shared" si="50"/>
        <v>7</v>
      </c>
      <c r="B335" s="192">
        <v>2041099</v>
      </c>
      <c r="C335" s="254" t="s">
        <v>255</v>
      </c>
      <c r="D335" s="255">
        <v>0</v>
      </c>
      <c r="E335" s="256">
        <v>0</v>
      </c>
      <c r="F335" s="255">
        <v>0</v>
      </c>
      <c r="G335" s="253"/>
      <c r="H335" s="253"/>
    </row>
    <row r="336" s="184" customFormat="1" spans="1:8">
      <c r="A336" s="184">
        <f t="shared" si="50"/>
        <v>5</v>
      </c>
      <c r="B336" s="192">
        <v>20499</v>
      </c>
      <c r="C336" s="254" t="s">
        <v>256</v>
      </c>
      <c r="D336" s="198">
        <f>SUM(D337:D338)</f>
        <v>166</v>
      </c>
      <c r="E336" s="256">
        <f>SUM(E337:E338)</f>
        <v>411</v>
      </c>
      <c r="F336" s="198">
        <f t="shared" ref="D336:F336" si="52">SUM(F337:F338)</f>
        <v>566</v>
      </c>
      <c r="G336" s="253">
        <f>F336/D336</f>
        <v>3.40963855421687</v>
      </c>
      <c r="H336" s="253">
        <f>F336/E336</f>
        <v>1.37712895377129</v>
      </c>
    </row>
    <row r="337" spans="1:8">
      <c r="A337" s="184">
        <f t="shared" si="50"/>
        <v>7</v>
      </c>
      <c r="B337" s="192">
        <v>2049902</v>
      </c>
      <c r="C337" s="254" t="s">
        <v>257</v>
      </c>
      <c r="D337" s="255">
        <v>0</v>
      </c>
      <c r="E337" s="256">
        <v>0</v>
      </c>
      <c r="F337" s="255">
        <v>0</v>
      </c>
      <c r="G337" s="253"/>
      <c r="H337" s="253"/>
    </row>
    <row r="338" spans="1:8">
      <c r="A338" s="184">
        <f t="shared" si="50"/>
        <v>7</v>
      </c>
      <c r="B338" s="192">
        <v>2049999</v>
      </c>
      <c r="C338" s="254" t="s">
        <v>258</v>
      </c>
      <c r="D338" s="255">
        <v>166</v>
      </c>
      <c r="E338" s="256">
        <v>411</v>
      </c>
      <c r="F338" s="255">
        <v>566</v>
      </c>
      <c r="G338" s="253">
        <f>F338/D338</f>
        <v>3.40963855421687</v>
      </c>
      <c r="H338" s="253">
        <f>F338/E338</f>
        <v>1.37712895377129</v>
      </c>
    </row>
    <row r="339" spans="1:8">
      <c r="A339" s="184">
        <f t="shared" si="50"/>
        <v>3</v>
      </c>
      <c r="B339" s="192">
        <v>205</v>
      </c>
      <c r="C339" s="251" t="s">
        <v>259</v>
      </c>
      <c r="D339" s="198">
        <f>SUM(D340,D345,D352,D358,D368,D372,D376,D382,D389)</f>
        <v>118785</v>
      </c>
      <c r="E339" s="256">
        <f>SUM(E340,E345,E352,E358,E364,E368,E372,E376,E382,E389)</f>
        <v>133106</v>
      </c>
      <c r="F339" s="198">
        <f t="shared" ref="D339:F339" si="53">SUM(F340,F345,F352,F358,F368,F372,F376,F382,F389)</f>
        <v>133628</v>
      </c>
      <c r="G339" s="269">
        <f>F339/D339</f>
        <v>1.12495685482174</v>
      </c>
      <c r="H339" s="269">
        <f>F339/E339</f>
        <v>1.00392168647544</v>
      </c>
    </row>
    <row r="340" s="184" customFormat="1" spans="1:8">
      <c r="A340" s="184">
        <f t="shared" si="50"/>
        <v>5</v>
      </c>
      <c r="B340" s="192">
        <v>20501</v>
      </c>
      <c r="C340" s="258" t="s">
        <v>260</v>
      </c>
      <c r="D340" s="198">
        <f>SUM(D341:D344)</f>
        <v>2035</v>
      </c>
      <c r="E340" s="256">
        <f>SUM(E341:E344)</f>
        <v>3391</v>
      </c>
      <c r="F340" s="198">
        <f t="shared" ref="D340:F340" si="54">SUM(F341:F344)</f>
        <v>4035</v>
      </c>
      <c r="G340" s="253">
        <f>F340/D340</f>
        <v>1.98280098280098</v>
      </c>
      <c r="H340" s="253">
        <f>F340/E340</f>
        <v>1.18991447950457</v>
      </c>
    </row>
    <row r="341" spans="1:8">
      <c r="A341" s="184">
        <f t="shared" si="50"/>
        <v>7</v>
      </c>
      <c r="B341" s="192">
        <v>2050101</v>
      </c>
      <c r="C341" s="254" t="s">
        <v>67</v>
      </c>
      <c r="D341" s="255">
        <v>1759</v>
      </c>
      <c r="E341" s="256">
        <v>3163</v>
      </c>
      <c r="F341" s="255">
        <v>3759</v>
      </c>
      <c r="G341" s="253">
        <f>F341/D341</f>
        <v>2.13700966458215</v>
      </c>
      <c r="H341" s="253">
        <f>F341/E341</f>
        <v>1.18842870692381</v>
      </c>
    </row>
    <row r="342" spans="1:8">
      <c r="A342" s="184">
        <f t="shared" si="50"/>
        <v>7</v>
      </c>
      <c r="B342" s="192">
        <v>2050102</v>
      </c>
      <c r="C342" s="254" t="s">
        <v>68</v>
      </c>
      <c r="D342" s="255">
        <v>0</v>
      </c>
      <c r="E342" s="256">
        <v>0</v>
      </c>
      <c r="F342" s="255">
        <v>0</v>
      </c>
      <c r="G342" s="253"/>
      <c r="H342" s="253"/>
    </row>
    <row r="343" spans="1:8">
      <c r="A343" s="184">
        <f t="shared" si="50"/>
        <v>7</v>
      </c>
      <c r="B343" s="192">
        <v>2050103</v>
      </c>
      <c r="C343" s="254" t="s">
        <v>69</v>
      </c>
      <c r="D343" s="255">
        <v>0</v>
      </c>
      <c r="E343" s="256">
        <v>0</v>
      </c>
      <c r="F343" s="255">
        <v>0</v>
      </c>
      <c r="G343" s="253"/>
      <c r="H343" s="253"/>
    </row>
    <row r="344" spans="1:8">
      <c r="A344" s="184">
        <f t="shared" si="50"/>
        <v>7</v>
      </c>
      <c r="B344" s="192">
        <v>2050199</v>
      </c>
      <c r="C344" s="261" t="s">
        <v>261</v>
      </c>
      <c r="D344" s="255">
        <v>276</v>
      </c>
      <c r="E344" s="256">
        <v>228</v>
      </c>
      <c r="F344" s="255">
        <v>276</v>
      </c>
      <c r="G344" s="253">
        <f t="shared" ref="G344:G349" si="55">F344/D344</f>
        <v>1</v>
      </c>
      <c r="H344" s="253">
        <f t="shared" ref="H344:H349" si="56">F344/E344</f>
        <v>1.21052631578947</v>
      </c>
    </row>
    <row r="345" s="184" customFormat="1" spans="1:8">
      <c r="A345" s="184">
        <f t="shared" si="50"/>
        <v>5</v>
      </c>
      <c r="B345" s="192">
        <v>20502</v>
      </c>
      <c r="C345" s="254" t="s">
        <v>262</v>
      </c>
      <c r="D345" s="198">
        <f>SUM(D346:D351)</f>
        <v>110294</v>
      </c>
      <c r="E345" s="256">
        <f>SUM(E346:E351)</f>
        <v>113503</v>
      </c>
      <c r="F345" s="198">
        <f t="shared" ref="D345:F345" si="57">SUM(F346:F351)</f>
        <v>119085</v>
      </c>
      <c r="G345" s="253">
        <f t="shared" si="55"/>
        <v>1.0797051516855</v>
      </c>
      <c r="H345" s="253">
        <f t="shared" si="56"/>
        <v>1.04917931684625</v>
      </c>
    </row>
    <row r="346" spans="1:8">
      <c r="A346" s="184">
        <f t="shared" si="50"/>
        <v>7</v>
      </c>
      <c r="B346" s="192">
        <v>2050201</v>
      </c>
      <c r="C346" s="254" t="s">
        <v>263</v>
      </c>
      <c r="D346" s="255">
        <v>1519</v>
      </c>
      <c r="E346" s="256">
        <v>1963</v>
      </c>
      <c r="F346" s="255">
        <v>2310</v>
      </c>
      <c r="G346" s="253">
        <f t="shared" si="55"/>
        <v>1.52073732718894</v>
      </c>
      <c r="H346" s="253">
        <f t="shared" si="56"/>
        <v>1.17677024961793</v>
      </c>
    </row>
    <row r="347" spans="1:8">
      <c r="A347" s="184">
        <f t="shared" si="50"/>
        <v>7</v>
      </c>
      <c r="B347" s="192">
        <v>2050202</v>
      </c>
      <c r="C347" s="254" t="s">
        <v>264</v>
      </c>
      <c r="D347" s="255">
        <v>9030</v>
      </c>
      <c r="E347" s="256">
        <v>4035</v>
      </c>
      <c r="F347" s="255">
        <v>5030</v>
      </c>
      <c r="G347" s="253">
        <f t="shared" si="55"/>
        <v>0.55703211517165</v>
      </c>
      <c r="H347" s="253">
        <f t="shared" si="56"/>
        <v>1.24659231722429</v>
      </c>
    </row>
    <row r="348" spans="1:8">
      <c r="A348" s="184">
        <f t="shared" si="50"/>
        <v>7</v>
      </c>
      <c r="B348" s="192">
        <v>2050203</v>
      </c>
      <c r="C348" s="258" t="s">
        <v>265</v>
      </c>
      <c r="D348" s="255">
        <v>6093</v>
      </c>
      <c r="E348" s="256">
        <v>9428</v>
      </c>
      <c r="F348" s="255">
        <v>10093</v>
      </c>
      <c r="G348" s="253">
        <f t="shared" si="55"/>
        <v>1.65649105530937</v>
      </c>
      <c r="H348" s="253">
        <f t="shared" si="56"/>
        <v>1.0705345778532</v>
      </c>
    </row>
    <row r="349" spans="1:8">
      <c r="A349" s="184">
        <f t="shared" si="50"/>
        <v>7</v>
      </c>
      <c r="B349" s="192">
        <v>2050204</v>
      </c>
      <c r="C349" s="258" t="s">
        <v>266</v>
      </c>
      <c r="D349" s="255">
        <v>5590</v>
      </c>
      <c r="E349" s="256">
        <v>11299</v>
      </c>
      <c r="F349" s="255">
        <v>13590</v>
      </c>
      <c r="G349" s="253">
        <f t="shared" si="55"/>
        <v>2.43112701252236</v>
      </c>
      <c r="H349" s="253">
        <f t="shared" si="56"/>
        <v>1.20276130631029</v>
      </c>
    </row>
    <row r="350" spans="1:8">
      <c r="A350" s="184">
        <f t="shared" si="50"/>
        <v>7</v>
      </c>
      <c r="B350" s="192">
        <v>2050205</v>
      </c>
      <c r="C350" s="258" t="s">
        <v>267</v>
      </c>
      <c r="D350" s="255">
        <v>0</v>
      </c>
      <c r="E350" s="256">
        <v>0</v>
      </c>
      <c r="F350" s="255">
        <v>0</v>
      </c>
      <c r="G350" s="253"/>
      <c r="H350" s="253"/>
    </row>
    <row r="351" spans="1:8">
      <c r="A351" s="184">
        <f t="shared" si="50"/>
        <v>7</v>
      </c>
      <c r="B351" s="192">
        <v>2050299</v>
      </c>
      <c r="C351" s="254" t="s">
        <v>268</v>
      </c>
      <c r="D351" s="255">
        <v>88062</v>
      </c>
      <c r="E351" s="256">
        <v>86778</v>
      </c>
      <c r="F351" s="255">
        <v>88062</v>
      </c>
      <c r="G351" s="253">
        <f>F351/D351</f>
        <v>1</v>
      </c>
      <c r="H351" s="253">
        <f>F351/E351</f>
        <v>1.0147963769619</v>
      </c>
    </row>
    <row r="352" s="184" customFormat="1" spans="1:8">
      <c r="A352" s="184">
        <f t="shared" si="50"/>
        <v>5</v>
      </c>
      <c r="B352" s="192">
        <v>20503</v>
      </c>
      <c r="C352" s="254" t="s">
        <v>269</v>
      </c>
      <c r="D352" s="198">
        <f>SUM(D353:D357)</f>
        <v>3495</v>
      </c>
      <c r="E352" s="256">
        <f>SUM(E353:E357)</f>
        <v>8113</v>
      </c>
      <c r="F352" s="198">
        <f t="shared" ref="D352:F352" si="58">SUM(F353:F357)</f>
        <v>8235</v>
      </c>
      <c r="G352" s="253">
        <f>F352/D352</f>
        <v>2.35622317596566</v>
      </c>
      <c r="H352" s="253">
        <f>F352/E352</f>
        <v>1.01503759398496</v>
      </c>
    </row>
    <row r="353" spans="1:8">
      <c r="A353" s="184">
        <f t="shared" si="50"/>
        <v>7</v>
      </c>
      <c r="B353" s="192">
        <v>2050301</v>
      </c>
      <c r="C353" s="254" t="s">
        <v>270</v>
      </c>
      <c r="D353" s="255">
        <v>0</v>
      </c>
      <c r="E353" s="256">
        <v>0</v>
      </c>
      <c r="F353" s="255">
        <v>0</v>
      </c>
      <c r="G353" s="253"/>
      <c r="H353" s="253"/>
    </row>
    <row r="354" spans="1:8">
      <c r="A354" s="184">
        <f t="shared" si="50"/>
        <v>7</v>
      </c>
      <c r="B354" s="192">
        <v>2050302</v>
      </c>
      <c r="C354" s="254" t="s">
        <v>271</v>
      </c>
      <c r="D354" s="255">
        <v>3495</v>
      </c>
      <c r="E354" s="256">
        <v>4370</v>
      </c>
      <c r="F354" s="255">
        <v>4495</v>
      </c>
      <c r="G354" s="253">
        <f>F354/D354</f>
        <v>1.28612303290415</v>
      </c>
      <c r="H354" s="253">
        <f>F354/E354</f>
        <v>1.02860411899313</v>
      </c>
    </row>
    <row r="355" spans="1:8">
      <c r="A355" s="184">
        <f t="shared" si="50"/>
        <v>7</v>
      </c>
      <c r="B355" s="192">
        <v>2050303</v>
      </c>
      <c r="C355" s="254" t="s">
        <v>272</v>
      </c>
      <c r="D355" s="255">
        <v>0</v>
      </c>
      <c r="E355" s="256">
        <v>0</v>
      </c>
      <c r="F355" s="255">
        <v>0</v>
      </c>
      <c r="G355" s="253"/>
      <c r="H355" s="253"/>
    </row>
    <row r="356" spans="1:8">
      <c r="A356" s="184">
        <f t="shared" si="50"/>
        <v>7</v>
      </c>
      <c r="B356" s="192">
        <v>2050305</v>
      </c>
      <c r="C356" s="258" t="s">
        <v>273</v>
      </c>
      <c r="D356" s="255">
        <v>0</v>
      </c>
      <c r="E356" s="256">
        <v>0</v>
      </c>
      <c r="F356" s="255">
        <v>0</v>
      </c>
      <c r="G356" s="253"/>
      <c r="H356" s="253"/>
    </row>
    <row r="357" spans="1:8">
      <c r="A357" s="184">
        <f t="shared" si="50"/>
        <v>7</v>
      </c>
      <c r="B357" s="192">
        <v>2050399</v>
      </c>
      <c r="C357" s="258" t="s">
        <v>274</v>
      </c>
      <c r="D357" s="255">
        <v>0</v>
      </c>
      <c r="E357" s="256">
        <v>3743</v>
      </c>
      <c r="F357" s="255">
        <v>3740</v>
      </c>
      <c r="G357" s="253"/>
      <c r="H357" s="253"/>
    </row>
    <row r="358" s="184" customFormat="1" spans="1:8">
      <c r="A358" s="184">
        <f t="shared" si="50"/>
        <v>5</v>
      </c>
      <c r="B358" s="192">
        <v>20504</v>
      </c>
      <c r="C358" s="251" t="s">
        <v>275</v>
      </c>
      <c r="D358" s="198">
        <f>SUM(D359:D363)</f>
        <v>0</v>
      </c>
      <c r="E358" s="256">
        <f>SUM(E359:E363)</f>
        <v>0</v>
      </c>
      <c r="F358" s="198">
        <f t="shared" ref="D358:F358" si="59">SUM(F359:F363)</f>
        <v>0</v>
      </c>
      <c r="G358" s="253"/>
      <c r="H358" s="253"/>
    </row>
    <row r="359" spans="1:8">
      <c r="A359" s="184">
        <f t="shared" si="50"/>
        <v>7</v>
      </c>
      <c r="B359" s="192">
        <v>2050401</v>
      </c>
      <c r="C359" s="254" t="s">
        <v>276</v>
      </c>
      <c r="D359" s="255">
        <v>0</v>
      </c>
      <c r="E359" s="256">
        <v>0</v>
      </c>
      <c r="F359" s="255">
        <v>0</v>
      </c>
      <c r="G359" s="253"/>
      <c r="H359" s="253"/>
    </row>
    <row r="360" spans="1:8">
      <c r="A360" s="184">
        <f t="shared" si="50"/>
        <v>7</v>
      </c>
      <c r="B360" s="192">
        <v>2050402</v>
      </c>
      <c r="C360" s="254" t="s">
        <v>277</v>
      </c>
      <c r="D360" s="255">
        <v>0</v>
      </c>
      <c r="E360" s="256">
        <v>0</v>
      </c>
      <c r="F360" s="255">
        <v>0</v>
      </c>
      <c r="G360" s="253"/>
      <c r="H360" s="253"/>
    </row>
    <row r="361" spans="1:8">
      <c r="A361" s="184">
        <f t="shared" si="50"/>
        <v>7</v>
      </c>
      <c r="B361" s="192">
        <v>2050403</v>
      </c>
      <c r="C361" s="254" t="s">
        <v>278</v>
      </c>
      <c r="D361" s="255">
        <v>0</v>
      </c>
      <c r="E361" s="256">
        <v>0</v>
      </c>
      <c r="F361" s="255">
        <v>0</v>
      </c>
      <c r="G361" s="253"/>
      <c r="H361" s="253"/>
    </row>
    <row r="362" spans="1:8">
      <c r="A362" s="184">
        <f t="shared" si="50"/>
        <v>7</v>
      </c>
      <c r="B362" s="192">
        <v>2050404</v>
      </c>
      <c r="C362" s="258" t="s">
        <v>279</v>
      </c>
      <c r="D362" s="255">
        <v>0</v>
      </c>
      <c r="E362" s="256">
        <v>0</v>
      </c>
      <c r="F362" s="255">
        <v>0</v>
      </c>
      <c r="G362" s="253"/>
      <c r="H362" s="253"/>
    </row>
    <row r="363" spans="1:8">
      <c r="A363" s="184">
        <f t="shared" si="50"/>
        <v>7</v>
      </c>
      <c r="B363" s="192">
        <v>2050499</v>
      </c>
      <c r="C363" s="258" t="s">
        <v>280</v>
      </c>
      <c r="D363" s="255">
        <v>0</v>
      </c>
      <c r="E363" s="256">
        <v>0</v>
      </c>
      <c r="F363" s="255">
        <v>0</v>
      </c>
      <c r="G363" s="253"/>
      <c r="H363" s="253"/>
    </row>
    <row r="364" s="184" customFormat="1" spans="1:8">
      <c r="A364" s="184">
        <f t="shared" si="50"/>
        <v>5</v>
      </c>
      <c r="B364" s="192">
        <v>20505</v>
      </c>
      <c r="C364" s="258" t="s">
        <v>281</v>
      </c>
      <c r="D364" s="198">
        <f>SUM(D365:D367)</f>
        <v>0</v>
      </c>
      <c r="E364" s="256">
        <f>SUM(E365:E367)</f>
        <v>0</v>
      </c>
      <c r="F364" s="198">
        <f t="shared" ref="D364:F364" si="60">SUM(F365:F367)</f>
        <v>0</v>
      </c>
      <c r="G364" s="253"/>
      <c r="H364" s="253"/>
    </row>
    <row r="365" spans="1:8">
      <c r="A365" s="184">
        <f t="shared" si="50"/>
        <v>7</v>
      </c>
      <c r="B365" s="192">
        <v>2050501</v>
      </c>
      <c r="C365" s="254" t="s">
        <v>282</v>
      </c>
      <c r="D365" s="255">
        <v>0</v>
      </c>
      <c r="E365" s="256">
        <v>0</v>
      </c>
      <c r="F365" s="255">
        <v>0</v>
      </c>
      <c r="G365" s="253"/>
      <c r="H365" s="253"/>
    </row>
    <row r="366" spans="1:8">
      <c r="A366" s="184">
        <f t="shared" si="50"/>
        <v>7</v>
      </c>
      <c r="B366" s="192">
        <v>2050502</v>
      </c>
      <c r="C366" s="254" t="s">
        <v>283</v>
      </c>
      <c r="D366" s="255">
        <v>0</v>
      </c>
      <c r="E366" s="256">
        <v>0</v>
      </c>
      <c r="F366" s="255">
        <v>0</v>
      </c>
      <c r="G366" s="253"/>
      <c r="H366" s="253"/>
    </row>
    <row r="367" spans="1:8">
      <c r="A367" s="184">
        <f t="shared" si="50"/>
        <v>7</v>
      </c>
      <c r="B367" s="192">
        <v>2050599</v>
      </c>
      <c r="C367" s="254" t="s">
        <v>284</v>
      </c>
      <c r="D367" s="255">
        <v>0</v>
      </c>
      <c r="E367" s="256">
        <v>0</v>
      </c>
      <c r="F367" s="255">
        <v>0</v>
      </c>
      <c r="G367" s="253"/>
      <c r="H367" s="253"/>
    </row>
    <row r="368" s="184" customFormat="1" spans="1:8">
      <c r="A368" s="184">
        <f t="shared" si="50"/>
        <v>5</v>
      </c>
      <c r="B368" s="192">
        <v>20506</v>
      </c>
      <c r="C368" s="258" t="s">
        <v>285</v>
      </c>
      <c r="D368" s="198">
        <f>SUM(D369:D371)</f>
        <v>0</v>
      </c>
      <c r="E368" s="256">
        <f>SUM(E369:E371)</f>
        <v>0</v>
      </c>
      <c r="F368" s="198">
        <f t="shared" ref="D368:F368" si="61">SUM(F369:F371)</f>
        <v>0</v>
      </c>
      <c r="G368" s="253"/>
      <c r="H368" s="253"/>
    </row>
    <row r="369" spans="1:8">
      <c r="A369" s="184">
        <f t="shared" si="50"/>
        <v>7</v>
      </c>
      <c r="B369" s="192">
        <v>2050601</v>
      </c>
      <c r="C369" s="258" t="s">
        <v>286</v>
      </c>
      <c r="D369" s="255">
        <v>0</v>
      </c>
      <c r="E369" s="256">
        <v>0</v>
      </c>
      <c r="F369" s="255">
        <v>0</v>
      </c>
      <c r="G369" s="253"/>
      <c r="H369" s="253"/>
    </row>
    <row r="370" spans="1:8">
      <c r="A370" s="184">
        <f t="shared" si="50"/>
        <v>7</v>
      </c>
      <c r="B370" s="192">
        <v>2050602</v>
      </c>
      <c r="C370" s="258" t="s">
        <v>287</v>
      </c>
      <c r="D370" s="255">
        <v>0</v>
      </c>
      <c r="E370" s="256">
        <v>0</v>
      </c>
      <c r="F370" s="255">
        <v>0</v>
      </c>
      <c r="G370" s="253"/>
      <c r="H370" s="253"/>
    </row>
    <row r="371" spans="1:8">
      <c r="A371" s="184">
        <f t="shared" si="50"/>
        <v>7</v>
      </c>
      <c r="B371" s="192">
        <v>2050699</v>
      </c>
      <c r="C371" s="251" t="s">
        <v>288</v>
      </c>
      <c r="D371" s="255">
        <v>0</v>
      </c>
      <c r="E371" s="256">
        <v>0</v>
      </c>
      <c r="F371" s="255">
        <v>0</v>
      </c>
      <c r="G371" s="253"/>
      <c r="H371" s="253"/>
    </row>
    <row r="372" s="184" customFormat="1" spans="1:8">
      <c r="A372" s="184">
        <f t="shared" si="50"/>
        <v>5</v>
      </c>
      <c r="B372" s="192">
        <v>20507</v>
      </c>
      <c r="C372" s="254" t="s">
        <v>289</v>
      </c>
      <c r="D372" s="198">
        <f>SUM(D373:D375)</f>
        <v>0</v>
      </c>
      <c r="E372" s="256">
        <f>SUM(E373:E375)</f>
        <v>0</v>
      </c>
      <c r="F372" s="198">
        <f t="shared" ref="D372:F372" si="62">SUM(F373:F375)</f>
        <v>0</v>
      </c>
      <c r="G372" s="253"/>
      <c r="H372" s="253"/>
    </row>
    <row r="373" spans="1:8">
      <c r="A373" s="184">
        <f t="shared" si="50"/>
        <v>7</v>
      </c>
      <c r="B373" s="192">
        <v>2050701</v>
      </c>
      <c r="C373" s="254" t="s">
        <v>290</v>
      </c>
      <c r="D373" s="255">
        <v>0</v>
      </c>
      <c r="E373" s="256">
        <v>0</v>
      </c>
      <c r="F373" s="255">
        <v>0</v>
      </c>
      <c r="G373" s="253"/>
      <c r="H373" s="253"/>
    </row>
    <row r="374" spans="1:8">
      <c r="A374" s="184">
        <f t="shared" si="50"/>
        <v>7</v>
      </c>
      <c r="B374" s="192">
        <v>2050702</v>
      </c>
      <c r="C374" s="254" t="s">
        <v>291</v>
      </c>
      <c r="D374" s="255">
        <v>0</v>
      </c>
      <c r="E374" s="256">
        <v>0</v>
      </c>
      <c r="F374" s="255">
        <v>0</v>
      </c>
      <c r="G374" s="253"/>
      <c r="H374" s="253"/>
    </row>
    <row r="375" spans="1:8">
      <c r="A375" s="184">
        <f t="shared" si="50"/>
        <v>7</v>
      </c>
      <c r="B375" s="192">
        <v>2050799</v>
      </c>
      <c r="C375" s="258" t="s">
        <v>292</v>
      </c>
      <c r="D375" s="255">
        <v>0</v>
      </c>
      <c r="E375" s="256">
        <v>0</v>
      </c>
      <c r="F375" s="255">
        <v>0</v>
      </c>
      <c r="G375" s="253"/>
      <c r="H375" s="253"/>
    </row>
    <row r="376" s="184" customFormat="1" spans="1:8">
      <c r="A376" s="184">
        <f t="shared" si="50"/>
        <v>5</v>
      </c>
      <c r="B376" s="192">
        <v>20508</v>
      </c>
      <c r="C376" s="258" t="s">
        <v>293</v>
      </c>
      <c r="D376" s="198">
        <f>SUM(D377:D381)</f>
        <v>387</v>
      </c>
      <c r="E376" s="256">
        <f>SUM(E377:E381)</f>
        <v>574</v>
      </c>
      <c r="F376" s="198">
        <f t="shared" ref="D376:F376" si="63">SUM(F377:F381)</f>
        <v>590</v>
      </c>
      <c r="G376" s="253">
        <f>F376/D376</f>
        <v>1.52454780361757</v>
      </c>
      <c r="H376" s="253">
        <f>F376/E376</f>
        <v>1.02787456445993</v>
      </c>
    </row>
    <row r="377" spans="1:8">
      <c r="A377" s="184">
        <f t="shared" si="50"/>
        <v>7</v>
      </c>
      <c r="B377" s="192">
        <v>2050801</v>
      </c>
      <c r="C377" s="258" t="s">
        <v>294</v>
      </c>
      <c r="D377" s="255">
        <v>0</v>
      </c>
      <c r="E377" s="256">
        <v>141</v>
      </c>
      <c r="F377" s="255">
        <v>140</v>
      </c>
      <c r="G377" s="253"/>
      <c r="H377" s="253"/>
    </row>
    <row r="378" spans="1:8">
      <c r="A378" s="184">
        <f t="shared" si="50"/>
        <v>7</v>
      </c>
      <c r="B378" s="192">
        <v>2050802</v>
      </c>
      <c r="C378" s="254" t="s">
        <v>295</v>
      </c>
      <c r="D378" s="255">
        <v>387</v>
      </c>
      <c r="E378" s="256">
        <v>433</v>
      </c>
      <c r="F378" s="255">
        <v>450</v>
      </c>
      <c r="G378" s="253">
        <f>F378/D378</f>
        <v>1.16279069767442</v>
      </c>
      <c r="H378" s="253">
        <f>F378/E378</f>
        <v>1.03926096997691</v>
      </c>
    </row>
    <row r="379" spans="1:8">
      <c r="A379" s="184">
        <f t="shared" si="50"/>
        <v>7</v>
      </c>
      <c r="B379" s="192">
        <v>2050803</v>
      </c>
      <c r="C379" s="254" t="s">
        <v>296</v>
      </c>
      <c r="D379" s="255">
        <v>0</v>
      </c>
      <c r="E379" s="256">
        <v>0</v>
      </c>
      <c r="F379" s="255">
        <v>0</v>
      </c>
      <c r="G379" s="253"/>
      <c r="H379" s="253"/>
    </row>
    <row r="380" spans="1:8">
      <c r="A380" s="184">
        <f t="shared" si="50"/>
        <v>7</v>
      </c>
      <c r="B380" s="192">
        <v>2050804</v>
      </c>
      <c r="C380" s="254" t="s">
        <v>297</v>
      </c>
      <c r="D380" s="255">
        <v>0</v>
      </c>
      <c r="E380" s="256">
        <v>0</v>
      </c>
      <c r="F380" s="255">
        <v>0</v>
      </c>
      <c r="G380" s="253"/>
      <c r="H380" s="253"/>
    </row>
    <row r="381" spans="1:8">
      <c r="A381" s="184">
        <f t="shared" si="50"/>
        <v>7</v>
      </c>
      <c r="B381" s="192">
        <v>2050899</v>
      </c>
      <c r="C381" s="254" t="s">
        <v>298</v>
      </c>
      <c r="D381" s="255">
        <v>0</v>
      </c>
      <c r="E381" s="256">
        <v>0</v>
      </c>
      <c r="F381" s="255">
        <v>0</v>
      </c>
      <c r="G381" s="253"/>
      <c r="H381" s="253"/>
    </row>
    <row r="382" s="184" customFormat="1" spans="1:8">
      <c r="A382" s="184">
        <f t="shared" si="50"/>
        <v>5</v>
      </c>
      <c r="B382" s="192">
        <v>20509</v>
      </c>
      <c r="C382" s="254" t="s">
        <v>299</v>
      </c>
      <c r="D382" s="198">
        <f>SUM(D383:D388)</f>
        <v>2341</v>
      </c>
      <c r="E382" s="256">
        <f>SUM(E383:E388)</f>
        <v>1431</v>
      </c>
      <c r="F382" s="198">
        <f t="shared" ref="D382:F382" si="64">SUM(F383:F388)</f>
        <v>1450</v>
      </c>
      <c r="G382" s="253">
        <f>F382/D382</f>
        <v>0.619393421614695</v>
      </c>
      <c r="H382" s="253">
        <f>F382/E382</f>
        <v>1.01327742837177</v>
      </c>
    </row>
    <row r="383" spans="1:8">
      <c r="A383" s="184">
        <f t="shared" si="50"/>
        <v>7</v>
      </c>
      <c r="B383" s="192">
        <v>2050901</v>
      </c>
      <c r="C383" s="258" t="s">
        <v>300</v>
      </c>
      <c r="D383" s="255">
        <v>0</v>
      </c>
      <c r="E383" s="256">
        <v>0</v>
      </c>
      <c r="F383" s="255">
        <v>0</v>
      </c>
      <c r="G383" s="253"/>
      <c r="H383" s="253"/>
    </row>
    <row r="384" spans="1:8">
      <c r="A384" s="184">
        <f t="shared" si="50"/>
        <v>7</v>
      </c>
      <c r="B384" s="192">
        <v>2050902</v>
      </c>
      <c r="C384" s="258" t="s">
        <v>301</v>
      </c>
      <c r="D384" s="255">
        <v>0</v>
      </c>
      <c r="E384" s="256">
        <v>0</v>
      </c>
      <c r="F384" s="255">
        <v>0</v>
      </c>
      <c r="G384" s="253"/>
      <c r="H384" s="253"/>
    </row>
    <row r="385" spans="1:8">
      <c r="A385" s="184">
        <f t="shared" si="50"/>
        <v>7</v>
      </c>
      <c r="B385" s="192">
        <v>2050903</v>
      </c>
      <c r="C385" s="258" t="s">
        <v>302</v>
      </c>
      <c r="D385" s="255">
        <v>0</v>
      </c>
      <c r="E385" s="256">
        <v>0</v>
      </c>
      <c r="F385" s="255">
        <v>0</v>
      </c>
      <c r="G385" s="253"/>
      <c r="H385" s="253"/>
    </row>
    <row r="386" spans="1:8">
      <c r="A386" s="184">
        <f t="shared" si="50"/>
        <v>7</v>
      </c>
      <c r="B386" s="192">
        <v>2050904</v>
      </c>
      <c r="C386" s="251" t="s">
        <v>303</v>
      </c>
      <c r="D386" s="255">
        <v>0</v>
      </c>
      <c r="E386" s="256">
        <v>0</v>
      </c>
      <c r="F386" s="255">
        <v>0</v>
      </c>
      <c r="G386" s="253"/>
      <c r="H386" s="253"/>
    </row>
    <row r="387" spans="1:8">
      <c r="A387" s="184">
        <f t="shared" si="50"/>
        <v>7</v>
      </c>
      <c r="B387" s="192">
        <v>2050905</v>
      </c>
      <c r="C387" s="254" t="s">
        <v>304</v>
      </c>
      <c r="D387" s="255">
        <v>0</v>
      </c>
      <c r="E387" s="256">
        <v>0</v>
      </c>
      <c r="F387" s="255">
        <v>0</v>
      </c>
      <c r="G387" s="253"/>
      <c r="H387" s="253"/>
    </row>
    <row r="388" spans="1:8">
      <c r="A388" s="184">
        <f t="shared" si="50"/>
        <v>7</v>
      </c>
      <c r="B388" s="192">
        <v>2050999</v>
      </c>
      <c r="C388" s="254" t="s">
        <v>305</v>
      </c>
      <c r="D388" s="255">
        <v>2341</v>
      </c>
      <c r="E388" s="256">
        <v>1431</v>
      </c>
      <c r="F388" s="255">
        <v>1450</v>
      </c>
      <c r="G388" s="253">
        <f>F388/D388</f>
        <v>0.619393421614695</v>
      </c>
      <c r="H388" s="253">
        <f>F388/E388</f>
        <v>1.01327742837177</v>
      </c>
    </row>
    <row r="389" s="184" customFormat="1" spans="1:8">
      <c r="A389" s="184">
        <v>5</v>
      </c>
      <c r="B389" s="192">
        <v>2059999</v>
      </c>
      <c r="C389" s="254" t="s">
        <v>306</v>
      </c>
      <c r="D389" s="198">
        <v>233</v>
      </c>
      <c r="E389" s="198">
        <v>6094</v>
      </c>
      <c r="F389" s="198">
        <v>233</v>
      </c>
      <c r="G389" s="253">
        <f>F389/D389</f>
        <v>1</v>
      </c>
      <c r="H389" s="253">
        <f>F389/E389</f>
        <v>0.0382343288480473</v>
      </c>
    </row>
    <row r="390" spans="1:8">
      <c r="A390" s="184">
        <f t="shared" si="50"/>
        <v>3</v>
      </c>
      <c r="B390" s="192">
        <v>206</v>
      </c>
      <c r="C390" s="251" t="s">
        <v>307</v>
      </c>
      <c r="D390" s="198">
        <f>SUM(D391,D396,D405,D411,D416,D421,D426,D433,D437,D441)</f>
        <v>7163</v>
      </c>
      <c r="E390" s="256">
        <f>SUM(E391,E396,E405,E411,E416,E421,E426,E433,E437,E441)</f>
        <v>13146</v>
      </c>
      <c r="F390" s="198">
        <f t="shared" ref="D390:F390" si="65">SUM(F391,F396,F405,F411,F416,F421,F426,F433,F437,F441)</f>
        <v>13622</v>
      </c>
      <c r="G390" s="269">
        <f>F390/D390</f>
        <v>1.90171715761552</v>
      </c>
      <c r="H390" s="269">
        <f>F390/E390</f>
        <v>1.03620873269436</v>
      </c>
    </row>
    <row r="391" s="184" customFormat="1" spans="1:8">
      <c r="A391" s="184">
        <f t="shared" ref="A391:A454" si="66">LEN(B391)</f>
        <v>5</v>
      </c>
      <c r="B391" s="192">
        <v>20601</v>
      </c>
      <c r="C391" s="258" t="s">
        <v>308</v>
      </c>
      <c r="D391" s="198">
        <f>SUM(D392:D395)</f>
        <v>85</v>
      </c>
      <c r="E391" s="256">
        <f>SUM(E392:E395)</f>
        <v>313</v>
      </c>
      <c r="F391" s="198">
        <f t="shared" ref="D391:F391" si="67">SUM(F392:F395)</f>
        <v>120</v>
      </c>
      <c r="G391" s="253">
        <f>F391/D391</f>
        <v>1.41176470588235</v>
      </c>
      <c r="H391" s="253">
        <f>F391/E391</f>
        <v>0.383386581469649</v>
      </c>
    </row>
    <row r="392" spans="1:8">
      <c r="A392" s="184">
        <f t="shared" si="66"/>
        <v>7</v>
      </c>
      <c r="B392" s="192">
        <v>2060101</v>
      </c>
      <c r="C392" s="254" t="s">
        <v>67</v>
      </c>
      <c r="D392" s="255">
        <v>0</v>
      </c>
      <c r="E392" s="256">
        <v>201</v>
      </c>
      <c r="F392" s="255">
        <v>0</v>
      </c>
      <c r="G392" s="253"/>
      <c r="H392" s="253"/>
    </row>
    <row r="393" spans="1:8">
      <c r="A393" s="184">
        <f t="shared" si="66"/>
        <v>7</v>
      </c>
      <c r="B393" s="192">
        <v>2060102</v>
      </c>
      <c r="C393" s="254" t="s">
        <v>68</v>
      </c>
      <c r="D393" s="255">
        <v>0</v>
      </c>
      <c r="E393" s="256">
        <v>0</v>
      </c>
      <c r="F393" s="255">
        <v>0</v>
      </c>
      <c r="G393" s="253"/>
      <c r="H393" s="253"/>
    </row>
    <row r="394" spans="1:8">
      <c r="A394" s="184">
        <f t="shared" si="66"/>
        <v>7</v>
      </c>
      <c r="B394" s="192">
        <v>2060103</v>
      </c>
      <c r="C394" s="254" t="s">
        <v>69</v>
      </c>
      <c r="D394" s="255">
        <v>0</v>
      </c>
      <c r="E394" s="256">
        <v>0</v>
      </c>
      <c r="F394" s="255">
        <v>0</v>
      </c>
      <c r="G394" s="253"/>
      <c r="H394" s="253"/>
    </row>
    <row r="395" spans="1:8">
      <c r="A395" s="184">
        <f t="shared" si="66"/>
        <v>7</v>
      </c>
      <c r="B395" s="192">
        <v>2060199</v>
      </c>
      <c r="C395" s="258" t="s">
        <v>309</v>
      </c>
      <c r="D395" s="255">
        <v>85</v>
      </c>
      <c r="E395" s="256">
        <v>112</v>
      </c>
      <c r="F395" s="255">
        <v>120</v>
      </c>
      <c r="G395" s="253">
        <f>F395/D395</f>
        <v>1.41176470588235</v>
      </c>
      <c r="H395" s="253">
        <f>F395/E395</f>
        <v>1.07142857142857</v>
      </c>
    </row>
    <row r="396" s="184" customFormat="1" spans="1:8">
      <c r="A396" s="184">
        <f t="shared" si="66"/>
        <v>5</v>
      </c>
      <c r="B396" s="192">
        <v>20602</v>
      </c>
      <c r="C396" s="254" t="s">
        <v>310</v>
      </c>
      <c r="D396" s="198">
        <f>SUM(D397:D404)</f>
        <v>11</v>
      </c>
      <c r="E396" s="256">
        <f>SUM(E397:E404)</f>
        <v>0</v>
      </c>
      <c r="F396" s="198">
        <f t="shared" ref="D396:F396" si="68">SUM(F397:F404)</f>
        <v>11</v>
      </c>
      <c r="G396" s="253"/>
      <c r="H396" s="253" t="e">
        <f>F396/E396</f>
        <v>#DIV/0!</v>
      </c>
    </row>
    <row r="397" spans="1:8">
      <c r="A397" s="184">
        <f t="shared" si="66"/>
        <v>7</v>
      </c>
      <c r="B397" s="192">
        <v>2060201</v>
      </c>
      <c r="C397" s="254" t="s">
        <v>311</v>
      </c>
      <c r="D397" s="255">
        <v>0</v>
      </c>
      <c r="E397" s="256">
        <v>0</v>
      </c>
      <c r="F397" s="255">
        <v>0</v>
      </c>
      <c r="G397" s="253"/>
      <c r="H397" s="253"/>
    </row>
    <row r="398" spans="1:8">
      <c r="A398" s="184">
        <f t="shared" si="66"/>
        <v>7</v>
      </c>
      <c r="B398" s="192">
        <v>2060203</v>
      </c>
      <c r="C398" s="251" t="s">
        <v>312</v>
      </c>
      <c r="D398" s="255">
        <v>0</v>
      </c>
      <c r="E398" s="256">
        <v>0</v>
      </c>
      <c r="F398" s="255">
        <v>0</v>
      </c>
      <c r="G398" s="253"/>
      <c r="H398" s="253"/>
    </row>
    <row r="399" spans="1:8">
      <c r="A399" s="184">
        <f t="shared" si="66"/>
        <v>7</v>
      </c>
      <c r="B399" s="192">
        <v>2060204</v>
      </c>
      <c r="C399" s="254" t="s">
        <v>313</v>
      </c>
      <c r="D399" s="255">
        <v>0</v>
      </c>
      <c r="E399" s="256">
        <v>0</v>
      </c>
      <c r="F399" s="255">
        <v>0</v>
      </c>
      <c r="G399" s="253"/>
      <c r="H399" s="253"/>
    </row>
    <row r="400" spans="1:8">
      <c r="A400" s="184">
        <f t="shared" si="66"/>
        <v>7</v>
      </c>
      <c r="B400" s="192">
        <v>2060205</v>
      </c>
      <c r="C400" s="254" t="s">
        <v>314</v>
      </c>
      <c r="D400" s="255">
        <v>0</v>
      </c>
      <c r="E400" s="256">
        <v>0</v>
      </c>
      <c r="F400" s="255">
        <v>0</v>
      </c>
      <c r="G400" s="253"/>
      <c r="H400" s="253"/>
    </row>
    <row r="401" spans="1:8">
      <c r="A401" s="184">
        <f t="shared" si="66"/>
        <v>7</v>
      </c>
      <c r="B401" s="192">
        <v>2060206</v>
      </c>
      <c r="C401" s="254" t="s">
        <v>315</v>
      </c>
      <c r="D401" s="255">
        <v>0</v>
      </c>
      <c r="E401" s="256">
        <v>0</v>
      </c>
      <c r="F401" s="255">
        <v>0</v>
      </c>
      <c r="G401" s="253"/>
      <c r="H401" s="253"/>
    </row>
    <row r="402" spans="1:8">
      <c r="A402" s="184">
        <f t="shared" si="66"/>
        <v>7</v>
      </c>
      <c r="B402" s="192">
        <v>2060207</v>
      </c>
      <c r="C402" s="258" t="s">
        <v>316</v>
      </c>
      <c r="D402" s="255">
        <v>0</v>
      </c>
      <c r="E402" s="256">
        <v>0</v>
      </c>
      <c r="F402" s="255">
        <v>0</v>
      </c>
      <c r="G402" s="253"/>
      <c r="H402" s="253"/>
    </row>
    <row r="403" spans="1:8">
      <c r="A403" s="184">
        <f t="shared" si="66"/>
        <v>7</v>
      </c>
      <c r="B403" s="192">
        <v>2060208</v>
      </c>
      <c r="C403" s="258" t="s">
        <v>317</v>
      </c>
      <c r="D403" s="255">
        <v>11</v>
      </c>
      <c r="E403" s="256">
        <v>0</v>
      </c>
      <c r="F403" s="255">
        <v>11</v>
      </c>
      <c r="G403" s="253"/>
      <c r="H403" s="253" t="e">
        <f>F403/E403</f>
        <v>#DIV/0!</v>
      </c>
    </row>
    <row r="404" spans="1:8">
      <c r="A404" s="184">
        <f t="shared" si="66"/>
        <v>7</v>
      </c>
      <c r="B404" s="192">
        <v>2060299</v>
      </c>
      <c r="C404" s="258" t="s">
        <v>318</v>
      </c>
      <c r="D404" s="255">
        <v>0</v>
      </c>
      <c r="E404" s="256">
        <v>0</v>
      </c>
      <c r="F404" s="255">
        <v>0</v>
      </c>
      <c r="G404" s="253"/>
      <c r="H404" s="253"/>
    </row>
    <row r="405" s="184" customFormat="1" spans="1:8">
      <c r="A405" s="184">
        <f t="shared" si="66"/>
        <v>5</v>
      </c>
      <c r="B405" s="192">
        <v>20603</v>
      </c>
      <c r="C405" s="258" t="s">
        <v>319</v>
      </c>
      <c r="D405" s="198">
        <f>SUM(D406:D410)</f>
        <v>0</v>
      </c>
      <c r="E405" s="256">
        <f>SUM(E406:E410)</f>
        <v>0</v>
      </c>
      <c r="F405" s="198">
        <f t="shared" ref="D405:F405" si="69">SUM(F406:F410)</f>
        <v>0</v>
      </c>
      <c r="G405" s="253"/>
      <c r="H405" s="253"/>
    </row>
    <row r="406" spans="1:8">
      <c r="A406" s="184">
        <f t="shared" si="66"/>
        <v>7</v>
      </c>
      <c r="B406" s="192">
        <v>2060301</v>
      </c>
      <c r="C406" s="254" t="s">
        <v>311</v>
      </c>
      <c r="D406" s="255">
        <v>0</v>
      </c>
      <c r="E406" s="256">
        <v>0</v>
      </c>
      <c r="F406" s="255">
        <v>0</v>
      </c>
      <c r="G406" s="253"/>
      <c r="H406" s="253"/>
    </row>
    <row r="407" spans="1:8">
      <c r="A407" s="184">
        <f t="shared" si="66"/>
        <v>7</v>
      </c>
      <c r="B407" s="192">
        <v>2060302</v>
      </c>
      <c r="C407" s="254" t="s">
        <v>320</v>
      </c>
      <c r="D407" s="255">
        <v>0</v>
      </c>
      <c r="E407" s="256">
        <v>0</v>
      </c>
      <c r="F407" s="255">
        <v>0</v>
      </c>
      <c r="G407" s="253"/>
      <c r="H407" s="253"/>
    </row>
    <row r="408" spans="1:8">
      <c r="A408" s="184">
        <f t="shared" si="66"/>
        <v>7</v>
      </c>
      <c r="B408" s="192">
        <v>2060303</v>
      </c>
      <c r="C408" s="254" t="s">
        <v>321</v>
      </c>
      <c r="D408" s="255">
        <v>0</v>
      </c>
      <c r="E408" s="256">
        <v>0</v>
      </c>
      <c r="F408" s="255">
        <v>0</v>
      </c>
      <c r="G408" s="253"/>
      <c r="H408" s="253"/>
    </row>
    <row r="409" spans="1:8">
      <c r="A409" s="184">
        <f t="shared" si="66"/>
        <v>7</v>
      </c>
      <c r="B409" s="192">
        <v>2060304</v>
      </c>
      <c r="C409" s="258" t="s">
        <v>322</v>
      </c>
      <c r="D409" s="255">
        <v>0</v>
      </c>
      <c r="E409" s="256">
        <v>0</v>
      </c>
      <c r="F409" s="255">
        <v>0</v>
      </c>
      <c r="G409" s="253"/>
      <c r="H409" s="253"/>
    </row>
    <row r="410" spans="1:8">
      <c r="A410" s="184">
        <f t="shared" si="66"/>
        <v>7</v>
      </c>
      <c r="B410" s="192">
        <v>2060399</v>
      </c>
      <c r="C410" s="258" t="s">
        <v>323</v>
      </c>
      <c r="D410" s="255">
        <v>0</v>
      </c>
      <c r="E410" s="256">
        <v>0</v>
      </c>
      <c r="F410" s="255">
        <v>0</v>
      </c>
      <c r="G410" s="253"/>
      <c r="H410" s="253"/>
    </row>
    <row r="411" s="184" customFormat="1" spans="1:8">
      <c r="A411" s="184">
        <f t="shared" si="66"/>
        <v>5</v>
      </c>
      <c r="B411" s="192">
        <v>20604</v>
      </c>
      <c r="C411" s="258" t="s">
        <v>324</v>
      </c>
      <c r="D411" s="198">
        <f>SUM(D412:D415)</f>
        <v>4713</v>
      </c>
      <c r="E411" s="256">
        <f>SUM(E412:E415)</f>
        <v>420</v>
      </c>
      <c r="F411" s="198">
        <f t="shared" ref="D411:F411" si="70">SUM(F412:F415)</f>
        <v>633</v>
      </c>
      <c r="G411" s="253">
        <f>F411/D411</f>
        <v>0.13430935709739</v>
      </c>
      <c r="H411" s="253">
        <f>F411/E411</f>
        <v>1.50714285714286</v>
      </c>
    </row>
    <row r="412" spans="1:8">
      <c r="A412" s="184">
        <f t="shared" si="66"/>
        <v>7</v>
      </c>
      <c r="B412" s="192">
        <v>2060401</v>
      </c>
      <c r="C412" s="251" t="s">
        <v>311</v>
      </c>
      <c r="D412" s="255">
        <v>0</v>
      </c>
      <c r="E412" s="256">
        <v>0</v>
      </c>
      <c r="F412" s="255">
        <v>0</v>
      </c>
      <c r="G412" s="253"/>
      <c r="H412" s="253"/>
    </row>
    <row r="413" spans="1:8">
      <c r="A413" s="184">
        <f t="shared" si="66"/>
        <v>7</v>
      </c>
      <c r="B413" s="192">
        <v>2060404</v>
      </c>
      <c r="C413" s="254" t="s">
        <v>325</v>
      </c>
      <c r="D413" s="255">
        <v>4053</v>
      </c>
      <c r="E413" s="256">
        <v>356</v>
      </c>
      <c r="F413" s="255">
        <v>553</v>
      </c>
      <c r="G413" s="253">
        <f>F413/D413</f>
        <v>0.136442141623489</v>
      </c>
      <c r="H413" s="253">
        <f>F413/E413</f>
        <v>1.55337078651685</v>
      </c>
    </row>
    <row r="414" spans="1:8">
      <c r="A414" s="184">
        <f t="shared" si="66"/>
        <v>7</v>
      </c>
      <c r="B414" s="192">
        <v>2060405</v>
      </c>
      <c r="C414" s="254" t="s">
        <v>326</v>
      </c>
      <c r="D414" s="255">
        <v>0</v>
      </c>
      <c r="E414" s="256">
        <v>0</v>
      </c>
      <c r="F414" s="255">
        <v>0</v>
      </c>
      <c r="G414" s="253"/>
      <c r="H414" s="253"/>
    </row>
    <row r="415" spans="1:8">
      <c r="A415" s="184">
        <f t="shared" si="66"/>
        <v>7</v>
      </c>
      <c r="B415" s="192">
        <v>2060499</v>
      </c>
      <c r="C415" s="258" t="s">
        <v>327</v>
      </c>
      <c r="D415" s="255">
        <v>660</v>
      </c>
      <c r="E415" s="256">
        <v>64</v>
      </c>
      <c r="F415" s="255">
        <v>80</v>
      </c>
      <c r="G415" s="253">
        <f>F415/D415</f>
        <v>0.121212121212121</v>
      </c>
      <c r="H415" s="253">
        <f>F415/E415</f>
        <v>1.25</v>
      </c>
    </row>
    <row r="416" s="184" customFormat="1" spans="1:8">
      <c r="A416" s="184">
        <f t="shared" si="66"/>
        <v>5</v>
      </c>
      <c r="B416" s="192">
        <v>20605</v>
      </c>
      <c r="C416" s="258" t="s">
        <v>328</v>
      </c>
      <c r="D416" s="198">
        <f>SUM(D417:D420)</f>
        <v>133</v>
      </c>
      <c r="E416" s="256">
        <f>SUM(E417:E420)</f>
        <v>222</v>
      </c>
      <c r="F416" s="198">
        <f t="shared" ref="D416:F416" si="71">SUM(F417:F420)</f>
        <v>233</v>
      </c>
      <c r="G416" s="253">
        <f>F416/D416</f>
        <v>1.75187969924812</v>
      </c>
      <c r="H416" s="253">
        <f>F416/E416</f>
        <v>1.04954954954955</v>
      </c>
    </row>
    <row r="417" spans="1:8">
      <c r="A417" s="184">
        <f t="shared" si="66"/>
        <v>7</v>
      </c>
      <c r="B417" s="192">
        <v>2060501</v>
      </c>
      <c r="C417" s="258" t="s">
        <v>311</v>
      </c>
      <c r="D417" s="255">
        <v>0</v>
      </c>
      <c r="E417" s="256">
        <v>0</v>
      </c>
      <c r="F417" s="255">
        <v>0</v>
      </c>
      <c r="G417" s="253"/>
      <c r="H417" s="253"/>
    </row>
    <row r="418" spans="1:8">
      <c r="A418" s="184">
        <f t="shared" si="66"/>
        <v>7</v>
      </c>
      <c r="B418" s="192">
        <v>2060502</v>
      </c>
      <c r="C418" s="254" t="s">
        <v>329</v>
      </c>
      <c r="D418" s="255">
        <v>0</v>
      </c>
      <c r="E418" s="256">
        <v>0</v>
      </c>
      <c r="F418" s="255">
        <v>0</v>
      </c>
      <c r="G418" s="253"/>
      <c r="H418" s="253"/>
    </row>
    <row r="419" spans="1:8">
      <c r="A419" s="184">
        <f t="shared" si="66"/>
        <v>7</v>
      </c>
      <c r="B419" s="192">
        <v>2060503</v>
      </c>
      <c r="C419" s="254" t="s">
        <v>330</v>
      </c>
      <c r="D419" s="255">
        <v>0</v>
      </c>
      <c r="E419" s="256">
        <v>0</v>
      </c>
      <c r="F419" s="255">
        <v>0</v>
      </c>
      <c r="G419" s="253"/>
      <c r="H419" s="253"/>
    </row>
    <row r="420" spans="1:8">
      <c r="A420" s="184">
        <f t="shared" si="66"/>
        <v>7</v>
      </c>
      <c r="B420" s="192">
        <v>2060599</v>
      </c>
      <c r="C420" s="254" t="s">
        <v>331</v>
      </c>
      <c r="D420" s="255">
        <v>133</v>
      </c>
      <c r="E420" s="256">
        <v>222</v>
      </c>
      <c r="F420" s="255">
        <v>233</v>
      </c>
      <c r="G420" s="253">
        <f>F420/D420</f>
        <v>1.75187969924812</v>
      </c>
      <c r="H420" s="253">
        <f>F420/E420</f>
        <v>1.04954954954955</v>
      </c>
    </row>
    <row r="421" s="184" customFormat="1" spans="1:8">
      <c r="A421" s="184">
        <f t="shared" si="66"/>
        <v>5</v>
      </c>
      <c r="B421" s="192">
        <v>20606</v>
      </c>
      <c r="C421" s="258" t="s">
        <v>332</v>
      </c>
      <c r="D421" s="198">
        <f>SUM(D422:D425)</f>
        <v>0</v>
      </c>
      <c r="E421" s="256">
        <f>SUM(E422:E425)</f>
        <v>0</v>
      </c>
      <c r="F421" s="198">
        <f t="shared" ref="D421:F421" si="72">SUM(F422:F425)</f>
        <v>0</v>
      </c>
      <c r="G421" s="253"/>
      <c r="H421" s="253"/>
    </row>
    <row r="422" spans="1:8">
      <c r="A422" s="184">
        <f t="shared" si="66"/>
        <v>7</v>
      </c>
      <c r="B422" s="192">
        <v>2060601</v>
      </c>
      <c r="C422" s="258" t="s">
        <v>333</v>
      </c>
      <c r="D422" s="255">
        <v>0</v>
      </c>
      <c r="E422" s="256">
        <v>0</v>
      </c>
      <c r="F422" s="255">
        <v>0</v>
      </c>
      <c r="G422" s="253"/>
      <c r="H422" s="253"/>
    </row>
    <row r="423" spans="1:8">
      <c r="A423" s="184">
        <f t="shared" si="66"/>
        <v>7</v>
      </c>
      <c r="B423" s="192">
        <v>2060602</v>
      </c>
      <c r="C423" s="258" t="s">
        <v>334</v>
      </c>
      <c r="D423" s="255">
        <v>0</v>
      </c>
      <c r="E423" s="256">
        <v>0</v>
      </c>
      <c r="F423" s="255">
        <v>0</v>
      </c>
      <c r="G423" s="253"/>
      <c r="H423" s="253"/>
    </row>
    <row r="424" spans="1:8">
      <c r="A424" s="184">
        <f t="shared" si="66"/>
        <v>7</v>
      </c>
      <c r="B424" s="192">
        <v>2060603</v>
      </c>
      <c r="C424" s="258" t="s">
        <v>335</v>
      </c>
      <c r="D424" s="255">
        <v>0</v>
      </c>
      <c r="E424" s="256">
        <v>0</v>
      </c>
      <c r="F424" s="255">
        <v>0</v>
      </c>
      <c r="G424" s="253"/>
      <c r="H424" s="253"/>
    </row>
    <row r="425" spans="1:8">
      <c r="A425" s="184">
        <f t="shared" si="66"/>
        <v>7</v>
      </c>
      <c r="B425" s="192">
        <v>2060699</v>
      </c>
      <c r="C425" s="258" t="s">
        <v>336</v>
      </c>
      <c r="D425" s="255">
        <v>0</v>
      </c>
      <c r="E425" s="256">
        <v>0</v>
      </c>
      <c r="F425" s="255">
        <v>0</v>
      </c>
      <c r="G425" s="253"/>
      <c r="H425" s="253"/>
    </row>
    <row r="426" s="184" customFormat="1" spans="1:8">
      <c r="A426" s="184">
        <f t="shared" si="66"/>
        <v>5</v>
      </c>
      <c r="B426" s="192">
        <v>20607</v>
      </c>
      <c r="C426" s="254" t="s">
        <v>337</v>
      </c>
      <c r="D426" s="198">
        <f>SUM(D427:D432)</f>
        <v>335</v>
      </c>
      <c r="E426" s="256">
        <f>SUM(E427:E432)</f>
        <v>236</v>
      </c>
      <c r="F426" s="198">
        <f t="shared" ref="D426:F426" si="73">SUM(F427:F432)</f>
        <v>335</v>
      </c>
      <c r="G426" s="253">
        <f>F426/D426</f>
        <v>1</v>
      </c>
      <c r="H426" s="253">
        <f>F426/E426</f>
        <v>1.41949152542373</v>
      </c>
    </row>
    <row r="427" spans="1:8">
      <c r="A427" s="184">
        <f t="shared" si="66"/>
        <v>7</v>
      </c>
      <c r="B427" s="192">
        <v>2060701</v>
      </c>
      <c r="C427" s="254" t="s">
        <v>311</v>
      </c>
      <c r="D427" s="255">
        <v>178</v>
      </c>
      <c r="E427" s="256">
        <v>164</v>
      </c>
      <c r="F427" s="255">
        <v>178</v>
      </c>
      <c r="G427" s="253">
        <f>F427/D427</f>
        <v>1</v>
      </c>
      <c r="H427" s="253">
        <f>F427/E427</f>
        <v>1.08536585365854</v>
      </c>
    </row>
    <row r="428" spans="1:8">
      <c r="A428" s="184">
        <f t="shared" si="66"/>
        <v>7</v>
      </c>
      <c r="B428" s="192">
        <v>2060702</v>
      </c>
      <c r="C428" s="258" t="s">
        <v>338</v>
      </c>
      <c r="D428" s="255">
        <v>52</v>
      </c>
      <c r="E428" s="256">
        <v>14</v>
      </c>
      <c r="F428" s="255">
        <v>52</v>
      </c>
      <c r="G428" s="253">
        <f>F428/D428</f>
        <v>1</v>
      </c>
      <c r="H428" s="253">
        <f>F428/E428</f>
        <v>3.71428571428571</v>
      </c>
    </row>
    <row r="429" spans="1:8">
      <c r="A429" s="184">
        <f t="shared" si="66"/>
        <v>7</v>
      </c>
      <c r="B429" s="192">
        <v>2060703</v>
      </c>
      <c r="C429" s="258" t="s">
        <v>339</v>
      </c>
      <c r="D429" s="255">
        <v>6</v>
      </c>
      <c r="E429" s="256">
        <v>0</v>
      </c>
      <c r="F429" s="255">
        <v>6</v>
      </c>
      <c r="G429" s="253"/>
      <c r="H429" s="253" t="e">
        <f>F429/E429</f>
        <v>#DIV/0!</v>
      </c>
    </row>
    <row r="430" spans="1:8">
      <c r="A430" s="184">
        <f t="shared" si="66"/>
        <v>7</v>
      </c>
      <c r="B430" s="192">
        <v>2060704</v>
      </c>
      <c r="C430" s="258" t="s">
        <v>340</v>
      </c>
      <c r="D430" s="255">
        <v>0</v>
      </c>
      <c r="E430" s="256">
        <v>0</v>
      </c>
      <c r="F430" s="255">
        <v>0</v>
      </c>
      <c r="G430" s="253"/>
      <c r="H430" s="253"/>
    </row>
    <row r="431" spans="1:8">
      <c r="A431" s="184">
        <f t="shared" si="66"/>
        <v>7</v>
      </c>
      <c r="B431" s="192">
        <v>2060705</v>
      </c>
      <c r="C431" s="254" t="s">
        <v>341</v>
      </c>
      <c r="D431" s="255">
        <v>0</v>
      </c>
      <c r="E431" s="256">
        <v>0</v>
      </c>
      <c r="F431" s="255">
        <v>0</v>
      </c>
      <c r="G431" s="253"/>
      <c r="H431" s="253"/>
    </row>
    <row r="432" spans="1:8">
      <c r="A432" s="184">
        <f t="shared" si="66"/>
        <v>7</v>
      </c>
      <c r="B432" s="192">
        <v>2060799</v>
      </c>
      <c r="C432" s="254" t="s">
        <v>342</v>
      </c>
      <c r="D432" s="255">
        <v>99</v>
      </c>
      <c r="E432" s="256">
        <v>58</v>
      </c>
      <c r="F432" s="255">
        <v>99</v>
      </c>
      <c r="G432" s="253">
        <f>F432/D432</f>
        <v>1</v>
      </c>
      <c r="H432" s="253">
        <f>F432/E432</f>
        <v>1.70689655172414</v>
      </c>
    </row>
    <row r="433" s="184" customFormat="1" spans="1:8">
      <c r="A433" s="184">
        <f t="shared" si="66"/>
        <v>5</v>
      </c>
      <c r="B433" s="192">
        <v>20608</v>
      </c>
      <c r="C433" s="254" t="s">
        <v>343</v>
      </c>
      <c r="D433" s="198">
        <f>SUM(D434:D436)</f>
        <v>0</v>
      </c>
      <c r="E433" s="256">
        <f>SUM(E434:E436)</f>
        <v>0</v>
      </c>
      <c r="F433" s="198">
        <f t="shared" ref="D433:F433" si="74">SUM(F434:F436)</f>
        <v>0</v>
      </c>
      <c r="G433" s="253"/>
      <c r="H433" s="253"/>
    </row>
    <row r="434" spans="1:8">
      <c r="A434" s="184">
        <f t="shared" si="66"/>
        <v>7</v>
      </c>
      <c r="B434" s="192">
        <v>2060801</v>
      </c>
      <c r="C434" s="258" t="s">
        <v>344</v>
      </c>
      <c r="D434" s="255">
        <v>0</v>
      </c>
      <c r="E434" s="256">
        <v>0</v>
      </c>
      <c r="F434" s="255">
        <v>0</v>
      </c>
      <c r="G434" s="253"/>
      <c r="H434" s="253"/>
    </row>
    <row r="435" spans="1:8">
      <c r="A435" s="184">
        <f t="shared" si="66"/>
        <v>7</v>
      </c>
      <c r="B435" s="192">
        <v>2060802</v>
      </c>
      <c r="C435" s="258" t="s">
        <v>345</v>
      </c>
      <c r="D435" s="255">
        <v>0</v>
      </c>
      <c r="E435" s="256">
        <v>0</v>
      </c>
      <c r="F435" s="255">
        <v>0</v>
      </c>
      <c r="G435" s="253"/>
      <c r="H435" s="253"/>
    </row>
    <row r="436" spans="1:8">
      <c r="A436" s="184">
        <f t="shared" si="66"/>
        <v>7</v>
      </c>
      <c r="B436" s="192">
        <v>2060899</v>
      </c>
      <c r="C436" s="258" t="s">
        <v>346</v>
      </c>
      <c r="D436" s="255">
        <v>0</v>
      </c>
      <c r="E436" s="256">
        <v>0</v>
      </c>
      <c r="F436" s="255">
        <v>0</v>
      </c>
      <c r="G436" s="253"/>
      <c r="H436" s="253"/>
    </row>
    <row r="437" s="184" customFormat="1" spans="1:8">
      <c r="A437" s="184">
        <f t="shared" si="66"/>
        <v>5</v>
      </c>
      <c r="B437" s="192">
        <v>20609</v>
      </c>
      <c r="C437" s="251" t="s">
        <v>347</v>
      </c>
      <c r="D437" s="198">
        <f>SUM(D438:D440)</f>
        <v>56</v>
      </c>
      <c r="E437" s="256">
        <f>SUM(E438:E440)</f>
        <v>95</v>
      </c>
      <c r="F437" s="198">
        <f t="shared" ref="D437:F437" si="75">SUM(F438:F440)</f>
        <v>60</v>
      </c>
      <c r="G437" s="253">
        <f>F437/D437</f>
        <v>1.07142857142857</v>
      </c>
      <c r="H437" s="253">
        <f>F437/E437</f>
        <v>0.631578947368421</v>
      </c>
    </row>
    <row r="438" spans="1:8">
      <c r="A438" s="184">
        <f t="shared" si="66"/>
        <v>7</v>
      </c>
      <c r="B438" s="192">
        <v>2060901</v>
      </c>
      <c r="C438" s="258" t="s">
        <v>348</v>
      </c>
      <c r="D438" s="255">
        <v>56</v>
      </c>
      <c r="E438" s="256">
        <v>50</v>
      </c>
      <c r="F438" s="255">
        <v>60</v>
      </c>
      <c r="G438" s="253">
        <f>F438/D438</f>
        <v>1.07142857142857</v>
      </c>
      <c r="H438" s="253">
        <f>F438/E438</f>
        <v>1.2</v>
      </c>
    </row>
    <row r="439" spans="1:8">
      <c r="A439" s="184">
        <f t="shared" si="66"/>
        <v>7</v>
      </c>
      <c r="B439" s="192">
        <v>2060902</v>
      </c>
      <c r="C439" s="258" t="s">
        <v>349</v>
      </c>
      <c r="D439" s="255">
        <v>0</v>
      </c>
      <c r="E439" s="256">
        <v>45</v>
      </c>
      <c r="F439" s="255">
        <v>0</v>
      </c>
      <c r="G439" s="253"/>
      <c r="H439" s="253"/>
    </row>
    <row r="440" spans="1:8">
      <c r="A440" s="184">
        <f t="shared" si="66"/>
        <v>7</v>
      </c>
      <c r="B440" s="192">
        <v>2060999</v>
      </c>
      <c r="C440" s="258" t="s">
        <v>350</v>
      </c>
      <c r="D440" s="255">
        <v>0</v>
      </c>
      <c r="E440" s="256">
        <v>0</v>
      </c>
      <c r="F440" s="255">
        <v>0</v>
      </c>
      <c r="G440" s="253"/>
      <c r="H440" s="253"/>
    </row>
    <row r="441" s="184" customFormat="1" spans="1:8">
      <c r="A441" s="184">
        <f t="shared" si="66"/>
        <v>5</v>
      </c>
      <c r="B441" s="192">
        <v>20699</v>
      </c>
      <c r="C441" s="254" t="s">
        <v>351</v>
      </c>
      <c r="D441" s="198">
        <f>SUM(D442:D445)</f>
        <v>1830</v>
      </c>
      <c r="E441" s="256">
        <f>SUM(E442:E445)</f>
        <v>11860</v>
      </c>
      <c r="F441" s="198">
        <f t="shared" ref="D441:F441" si="76">SUM(F442:F445)</f>
        <v>12230</v>
      </c>
      <c r="G441" s="253">
        <f>F441/D441</f>
        <v>6.68306010928962</v>
      </c>
      <c r="H441" s="253">
        <f>F441/E441</f>
        <v>1.03119730185497</v>
      </c>
    </row>
    <row r="442" spans="1:8">
      <c r="A442" s="184">
        <f t="shared" si="66"/>
        <v>7</v>
      </c>
      <c r="B442" s="192">
        <v>2069901</v>
      </c>
      <c r="C442" s="254" t="s">
        <v>352</v>
      </c>
      <c r="D442" s="255">
        <v>104</v>
      </c>
      <c r="E442" s="256">
        <v>490</v>
      </c>
      <c r="F442" s="255">
        <v>504</v>
      </c>
      <c r="G442" s="253">
        <f>F442/D442</f>
        <v>4.84615384615385</v>
      </c>
      <c r="H442" s="253">
        <f>F442/E442</f>
        <v>1.02857142857143</v>
      </c>
    </row>
    <row r="443" spans="1:8">
      <c r="A443" s="184">
        <f t="shared" si="66"/>
        <v>7</v>
      </c>
      <c r="B443" s="192">
        <v>2069902</v>
      </c>
      <c r="C443" s="258" t="s">
        <v>353</v>
      </c>
      <c r="D443" s="255">
        <v>0</v>
      </c>
      <c r="E443" s="256">
        <v>0</v>
      </c>
      <c r="F443" s="255">
        <v>0</v>
      </c>
      <c r="G443" s="253"/>
      <c r="H443" s="253"/>
    </row>
    <row r="444" spans="1:8">
      <c r="A444" s="184">
        <f t="shared" si="66"/>
        <v>7</v>
      </c>
      <c r="B444" s="192">
        <v>2069903</v>
      </c>
      <c r="C444" s="258" t="s">
        <v>354</v>
      </c>
      <c r="D444" s="255">
        <v>0</v>
      </c>
      <c r="E444" s="256">
        <v>0</v>
      </c>
      <c r="F444" s="255">
        <v>0</v>
      </c>
      <c r="G444" s="253"/>
      <c r="H444" s="253"/>
    </row>
    <row r="445" spans="1:8">
      <c r="A445" s="184">
        <f t="shared" si="66"/>
        <v>7</v>
      </c>
      <c r="B445" s="192">
        <v>2069999</v>
      </c>
      <c r="C445" s="258" t="s">
        <v>355</v>
      </c>
      <c r="D445" s="255">
        <v>1726</v>
      </c>
      <c r="E445" s="256">
        <v>11370</v>
      </c>
      <c r="F445" s="255">
        <v>11726</v>
      </c>
      <c r="G445" s="253">
        <f>F445/D445</f>
        <v>6.79374275782155</v>
      </c>
      <c r="H445" s="253">
        <f>F445/E445</f>
        <v>1.03131046613896</v>
      </c>
    </row>
    <row r="446" spans="1:8">
      <c r="A446" s="184">
        <f t="shared" si="66"/>
        <v>3</v>
      </c>
      <c r="B446" s="192">
        <v>207</v>
      </c>
      <c r="C446" s="251" t="s">
        <v>356</v>
      </c>
      <c r="D446" s="198">
        <f>SUM(D447,D463,D471,D482,D491,D499)</f>
        <v>5901</v>
      </c>
      <c r="E446" s="256">
        <f>SUM(E447,E463,E471,E482,E491,E499)</f>
        <v>5372</v>
      </c>
      <c r="F446" s="198">
        <f t="shared" ref="D446:F446" si="77">SUM(F447,F463,F471,F482,F491,F499)</f>
        <v>6109</v>
      </c>
      <c r="G446" s="269">
        <f>F446/D446</f>
        <v>1.03524826300627</v>
      </c>
      <c r="H446" s="269">
        <f>F446/E446</f>
        <v>1.13719285182427</v>
      </c>
    </row>
    <row r="447" s="184" customFormat="1" spans="1:8">
      <c r="A447" s="184">
        <f t="shared" si="66"/>
        <v>5</v>
      </c>
      <c r="B447" s="192">
        <v>20701</v>
      </c>
      <c r="C447" s="251" t="s">
        <v>357</v>
      </c>
      <c r="D447" s="198">
        <f>SUM(D448:D462)</f>
        <v>2508</v>
      </c>
      <c r="E447" s="256">
        <f>SUM(E448:E462)</f>
        <v>2139</v>
      </c>
      <c r="F447" s="198">
        <f t="shared" ref="D447:F447" si="78">SUM(F448:F462)</f>
        <v>2509</v>
      </c>
      <c r="G447" s="253">
        <f>F447/D447</f>
        <v>1.00039872408293</v>
      </c>
      <c r="H447" s="253">
        <f>F447/E447</f>
        <v>1.17297802711547</v>
      </c>
    </row>
    <row r="448" spans="1:8">
      <c r="A448" s="184">
        <f t="shared" si="66"/>
        <v>7</v>
      </c>
      <c r="B448" s="192">
        <v>2070101</v>
      </c>
      <c r="C448" s="251" t="s">
        <v>67</v>
      </c>
      <c r="D448" s="255">
        <v>731</v>
      </c>
      <c r="E448" s="256">
        <v>669</v>
      </c>
      <c r="F448" s="255">
        <v>731</v>
      </c>
      <c r="G448" s="253">
        <f>F448/D448</f>
        <v>1</v>
      </c>
      <c r="H448" s="253">
        <f>F448/E448</f>
        <v>1.09267563527653</v>
      </c>
    </row>
    <row r="449" spans="1:8">
      <c r="A449" s="184">
        <f t="shared" si="66"/>
        <v>7</v>
      </c>
      <c r="B449" s="192">
        <v>2070102</v>
      </c>
      <c r="C449" s="251" t="s">
        <v>68</v>
      </c>
      <c r="D449" s="255">
        <v>0</v>
      </c>
      <c r="E449" s="256">
        <v>10</v>
      </c>
      <c r="F449" s="255">
        <v>0</v>
      </c>
      <c r="G449" s="253"/>
      <c r="H449" s="253"/>
    </row>
    <row r="450" spans="1:8">
      <c r="A450" s="184">
        <f t="shared" si="66"/>
        <v>7</v>
      </c>
      <c r="B450" s="192">
        <v>2070103</v>
      </c>
      <c r="C450" s="251" t="s">
        <v>69</v>
      </c>
      <c r="D450" s="255">
        <v>0</v>
      </c>
      <c r="E450" s="256">
        <v>0</v>
      </c>
      <c r="F450" s="255">
        <v>0</v>
      </c>
      <c r="G450" s="253"/>
      <c r="H450" s="253"/>
    </row>
    <row r="451" spans="1:8">
      <c r="A451" s="184">
        <f t="shared" si="66"/>
        <v>7</v>
      </c>
      <c r="B451" s="192">
        <v>2070104</v>
      </c>
      <c r="C451" s="251" t="s">
        <v>358</v>
      </c>
      <c r="D451" s="255">
        <v>124</v>
      </c>
      <c r="E451" s="256">
        <v>129</v>
      </c>
      <c r="F451" s="255">
        <v>124</v>
      </c>
      <c r="G451" s="253">
        <f>F451/D451</f>
        <v>1</v>
      </c>
      <c r="H451" s="253">
        <f>F451/E451</f>
        <v>0.961240310077519</v>
      </c>
    </row>
    <row r="452" spans="1:8">
      <c r="A452" s="184">
        <f t="shared" si="66"/>
        <v>7</v>
      </c>
      <c r="B452" s="192">
        <v>2070105</v>
      </c>
      <c r="C452" s="251" t="s">
        <v>359</v>
      </c>
      <c r="D452" s="255">
        <v>0</v>
      </c>
      <c r="E452" s="256">
        <v>0</v>
      </c>
      <c r="F452" s="255">
        <v>0</v>
      </c>
      <c r="G452" s="253"/>
      <c r="H452" s="253"/>
    </row>
    <row r="453" spans="1:8">
      <c r="A453" s="184">
        <f t="shared" si="66"/>
        <v>7</v>
      </c>
      <c r="B453" s="192">
        <v>2070106</v>
      </c>
      <c r="C453" s="251" t="s">
        <v>360</v>
      </c>
      <c r="D453" s="255">
        <v>0</v>
      </c>
      <c r="E453" s="256">
        <v>0</v>
      </c>
      <c r="F453" s="255">
        <v>0</v>
      </c>
      <c r="G453" s="253"/>
      <c r="H453" s="253"/>
    </row>
    <row r="454" spans="1:8">
      <c r="A454" s="184">
        <f t="shared" si="66"/>
        <v>7</v>
      </c>
      <c r="B454" s="192">
        <v>2070107</v>
      </c>
      <c r="C454" s="251" t="s">
        <v>361</v>
      </c>
      <c r="D454" s="255">
        <v>0</v>
      </c>
      <c r="E454" s="256">
        <v>0</v>
      </c>
      <c r="F454" s="255">
        <v>0</v>
      </c>
      <c r="G454" s="253"/>
      <c r="H454" s="253"/>
    </row>
    <row r="455" spans="1:8">
      <c r="A455" s="184">
        <f t="shared" ref="A455:A518" si="79">LEN(B455)</f>
        <v>7</v>
      </c>
      <c r="B455" s="192">
        <v>2070108</v>
      </c>
      <c r="C455" s="251" t="s">
        <v>362</v>
      </c>
      <c r="D455" s="255">
        <v>0</v>
      </c>
      <c r="E455" s="256">
        <v>10</v>
      </c>
      <c r="F455" s="255">
        <v>0</v>
      </c>
      <c r="G455" s="253"/>
      <c r="H455" s="253"/>
    </row>
    <row r="456" spans="1:8">
      <c r="A456" s="184">
        <f t="shared" si="79"/>
        <v>7</v>
      </c>
      <c r="B456" s="192">
        <v>2070109</v>
      </c>
      <c r="C456" s="251" t="s">
        <v>363</v>
      </c>
      <c r="D456" s="255">
        <v>190</v>
      </c>
      <c r="E456" s="256">
        <v>150</v>
      </c>
      <c r="F456" s="255">
        <v>190</v>
      </c>
      <c r="G456" s="253">
        <f>F456/D456</f>
        <v>1</v>
      </c>
      <c r="H456" s="253">
        <f t="shared" ref="H455:H518" si="80">F456/E456</f>
        <v>1.26666666666667</v>
      </c>
    </row>
    <row r="457" spans="1:8">
      <c r="A457" s="184">
        <f t="shared" si="79"/>
        <v>7</v>
      </c>
      <c r="B457" s="192">
        <v>2070110</v>
      </c>
      <c r="C457" s="251" t="s">
        <v>364</v>
      </c>
      <c r="D457" s="255">
        <v>0</v>
      </c>
      <c r="E457" s="256">
        <v>0</v>
      </c>
      <c r="F457" s="255">
        <v>0</v>
      </c>
      <c r="G457" s="253"/>
      <c r="H457" s="253"/>
    </row>
    <row r="458" spans="1:8">
      <c r="A458" s="184">
        <f t="shared" si="79"/>
        <v>7</v>
      </c>
      <c r="B458" s="192">
        <v>2070111</v>
      </c>
      <c r="C458" s="251" t="s">
        <v>365</v>
      </c>
      <c r="D458" s="255">
        <v>11</v>
      </c>
      <c r="E458" s="256">
        <v>28</v>
      </c>
      <c r="F458" s="255">
        <v>35</v>
      </c>
      <c r="G458" s="253">
        <f>F458/D458</f>
        <v>3.18181818181818</v>
      </c>
      <c r="H458" s="253">
        <f t="shared" si="80"/>
        <v>1.25</v>
      </c>
    </row>
    <row r="459" spans="1:8">
      <c r="A459" s="184">
        <f t="shared" si="79"/>
        <v>7</v>
      </c>
      <c r="B459" s="192">
        <v>2070112</v>
      </c>
      <c r="C459" s="251" t="s">
        <v>366</v>
      </c>
      <c r="D459" s="255">
        <v>46</v>
      </c>
      <c r="E459" s="256">
        <v>13</v>
      </c>
      <c r="F459" s="255">
        <v>23</v>
      </c>
      <c r="G459" s="253">
        <f>F459/D459</f>
        <v>0.5</v>
      </c>
      <c r="H459" s="253">
        <f t="shared" si="80"/>
        <v>1.76923076923077</v>
      </c>
    </row>
    <row r="460" spans="1:8">
      <c r="A460" s="184">
        <f t="shared" si="79"/>
        <v>7</v>
      </c>
      <c r="B460" s="192">
        <v>2070113</v>
      </c>
      <c r="C460" s="251" t="s">
        <v>367</v>
      </c>
      <c r="D460" s="255">
        <v>6</v>
      </c>
      <c r="E460" s="256">
        <v>0</v>
      </c>
      <c r="F460" s="255">
        <v>6</v>
      </c>
      <c r="G460" s="253"/>
      <c r="H460" s="253" t="e">
        <f t="shared" si="80"/>
        <v>#DIV/0!</v>
      </c>
    </row>
    <row r="461" spans="1:8">
      <c r="A461" s="184">
        <f t="shared" si="79"/>
        <v>7</v>
      </c>
      <c r="B461" s="192">
        <v>2070114</v>
      </c>
      <c r="C461" s="251" t="s">
        <v>368</v>
      </c>
      <c r="D461" s="255">
        <v>0</v>
      </c>
      <c r="E461" s="256">
        <v>0</v>
      </c>
      <c r="F461" s="255">
        <v>0</v>
      </c>
      <c r="G461" s="253"/>
      <c r="H461" s="253"/>
    </row>
    <row r="462" spans="1:8">
      <c r="A462" s="184">
        <f t="shared" si="79"/>
        <v>7</v>
      </c>
      <c r="B462" s="192">
        <v>2070199</v>
      </c>
      <c r="C462" s="251" t="s">
        <v>369</v>
      </c>
      <c r="D462" s="255">
        <v>1400</v>
      </c>
      <c r="E462" s="256">
        <v>1130</v>
      </c>
      <c r="F462" s="255">
        <v>1400</v>
      </c>
      <c r="G462" s="253">
        <f>F462/D462</f>
        <v>1</v>
      </c>
      <c r="H462" s="253">
        <f t="shared" si="80"/>
        <v>1.23893805309735</v>
      </c>
    </row>
    <row r="463" s="184" customFormat="1" spans="1:8">
      <c r="A463" s="184">
        <f t="shared" si="79"/>
        <v>5</v>
      </c>
      <c r="B463" s="192">
        <v>20702</v>
      </c>
      <c r="C463" s="251" t="s">
        <v>370</v>
      </c>
      <c r="D463" s="198">
        <f>SUM(D464:D470)</f>
        <v>258</v>
      </c>
      <c r="E463" s="256">
        <f>SUM(E464:E470)</f>
        <v>226</v>
      </c>
      <c r="F463" s="198">
        <f t="shared" ref="D463:F463" si="81">SUM(F464:F470)</f>
        <v>278</v>
      </c>
      <c r="G463" s="253">
        <f>F463/D463</f>
        <v>1.07751937984496</v>
      </c>
      <c r="H463" s="253">
        <f t="shared" si="80"/>
        <v>1.23008849557522</v>
      </c>
    </row>
    <row r="464" spans="1:8">
      <c r="A464" s="184">
        <f t="shared" si="79"/>
        <v>7</v>
      </c>
      <c r="B464" s="192">
        <v>2070201</v>
      </c>
      <c r="C464" s="251" t="s">
        <v>67</v>
      </c>
      <c r="D464" s="255">
        <v>0</v>
      </c>
      <c r="E464" s="256">
        <v>0</v>
      </c>
      <c r="F464" s="255">
        <v>0</v>
      </c>
      <c r="G464" s="253"/>
      <c r="H464" s="253"/>
    </row>
    <row r="465" spans="1:8">
      <c r="A465" s="184">
        <f t="shared" si="79"/>
        <v>7</v>
      </c>
      <c r="B465" s="192">
        <v>2070202</v>
      </c>
      <c r="C465" s="251" t="s">
        <v>68</v>
      </c>
      <c r="D465" s="255">
        <v>0</v>
      </c>
      <c r="E465" s="256">
        <v>0</v>
      </c>
      <c r="F465" s="255">
        <v>0</v>
      </c>
      <c r="G465" s="253"/>
      <c r="H465" s="253"/>
    </row>
    <row r="466" spans="1:8">
      <c r="A466" s="184">
        <f t="shared" si="79"/>
        <v>7</v>
      </c>
      <c r="B466" s="192">
        <v>2070203</v>
      </c>
      <c r="C466" s="251" t="s">
        <v>69</v>
      </c>
      <c r="D466" s="255">
        <v>11</v>
      </c>
      <c r="E466" s="256">
        <v>0</v>
      </c>
      <c r="F466" s="255">
        <v>11</v>
      </c>
      <c r="G466" s="253"/>
      <c r="H466" s="253" t="e">
        <f t="shared" si="80"/>
        <v>#DIV/0!</v>
      </c>
    </row>
    <row r="467" spans="1:8">
      <c r="A467" s="184">
        <f t="shared" si="79"/>
        <v>7</v>
      </c>
      <c r="B467" s="192">
        <v>2070204</v>
      </c>
      <c r="C467" s="251" t="s">
        <v>371</v>
      </c>
      <c r="D467" s="255">
        <v>110</v>
      </c>
      <c r="E467" s="256">
        <v>84</v>
      </c>
      <c r="F467" s="255">
        <v>110</v>
      </c>
      <c r="G467" s="253">
        <f>F467/D467</f>
        <v>1</v>
      </c>
      <c r="H467" s="253">
        <f t="shared" si="80"/>
        <v>1.30952380952381</v>
      </c>
    </row>
    <row r="468" spans="1:8">
      <c r="A468" s="184">
        <f t="shared" si="79"/>
        <v>7</v>
      </c>
      <c r="B468" s="192">
        <v>2070205</v>
      </c>
      <c r="C468" s="251" t="s">
        <v>372</v>
      </c>
      <c r="D468" s="255">
        <v>109</v>
      </c>
      <c r="E468" s="256">
        <v>117</v>
      </c>
      <c r="F468" s="255">
        <v>129</v>
      </c>
      <c r="G468" s="253">
        <f>F468/D468</f>
        <v>1.18348623853211</v>
      </c>
      <c r="H468" s="253">
        <f t="shared" si="80"/>
        <v>1.1025641025641</v>
      </c>
    </row>
    <row r="469" spans="1:8">
      <c r="A469" s="184">
        <f t="shared" si="79"/>
        <v>7</v>
      </c>
      <c r="B469" s="192">
        <v>2070206</v>
      </c>
      <c r="C469" s="251" t="s">
        <v>373</v>
      </c>
      <c r="D469" s="255">
        <v>0</v>
      </c>
      <c r="E469" s="256">
        <v>0</v>
      </c>
      <c r="F469" s="255">
        <v>0</v>
      </c>
      <c r="G469" s="253"/>
      <c r="H469" s="253"/>
    </row>
    <row r="470" spans="1:8">
      <c r="A470" s="184">
        <f t="shared" si="79"/>
        <v>7</v>
      </c>
      <c r="B470" s="192">
        <v>2070299</v>
      </c>
      <c r="C470" s="251" t="s">
        <v>374</v>
      </c>
      <c r="D470" s="255">
        <v>28</v>
      </c>
      <c r="E470" s="256">
        <v>25</v>
      </c>
      <c r="F470" s="255">
        <v>28</v>
      </c>
      <c r="G470" s="253">
        <f>F470/D470</f>
        <v>1</v>
      </c>
      <c r="H470" s="253">
        <f t="shared" si="80"/>
        <v>1.12</v>
      </c>
    </row>
    <row r="471" s="184" customFormat="1" spans="1:8">
      <c r="A471" s="184">
        <f t="shared" si="79"/>
        <v>5</v>
      </c>
      <c r="B471" s="192">
        <v>20703</v>
      </c>
      <c r="C471" s="251" t="s">
        <v>375</v>
      </c>
      <c r="D471" s="198">
        <f>SUM(D472:D481)</f>
        <v>412</v>
      </c>
      <c r="E471" s="256">
        <f>SUM(E472:E481)</f>
        <v>294</v>
      </c>
      <c r="F471" s="198">
        <f t="shared" ref="D471:F471" si="82">SUM(F472:F481)</f>
        <v>481</v>
      </c>
      <c r="G471" s="253">
        <f>F471/D471</f>
        <v>1.16747572815534</v>
      </c>
      <c r="H471" s="253">
        <f t="shared" si="80"/>
        <v>1.63605442176871</v>
      </c>
    </row>
    <row r="472" spans="1:8">
      <c r="A472" s="184">
        <f t="shared" si="79"/>
        <v>7</v>
      </c>
      <c r="B472" s="192">
        <v>2070301</v>
      </c>
      <c r="C472" s="251" t="s">
        <v>67</v>
      </c>
      <c r="D472" s="255">
        <v>0</v>
      </c>
      <c r="E472" s="256">
        <v>0</v>
      </c>
      <c r="F472" s="255">
        <v>0</v>
      </c>
      <c r="G472" s="253"/>
      <c r="H472" s="253"/>
    </row>
    <row r="473" spans="1:8">
      <c r="A473" s="184">
        <f t="shared" si="79"/>
        <v>7</v>
      </c>
      <c r="B473" s="192">
        <v>2070302</v>
      </c>
      <c r="C473" s="251" t="s">
        <v>68</v>
      </c>
      <c r="D473" s="255">
        <v>0</v>
      </c>
      <c r="E473" s="256">
        <v>0</v>
      </c>
      <c r="F473" s="255">
        <v>0</v>
      </c>
      <c r="G473" s="253"/>
      <c r="H473" s="253"/>
    </row>
    <row r="474" spans="1:8">
      <c r="A474" s="184">
        <f t="shared" si="79"/>
        <v>7</v>
      </c>
      <c r="B474" s="192">
        <v>2070303</v>
      </c>
      <c r="C474" s="251" t="s">
        <v>69</v>
      </c>
      <c r="D474" s="255">
        <v>0</v>
      </c>
      <c r="E474" s="256">
        <v>0</v>
      </c>
      <c r="F474" s="255">
        <v>0</v>
      </c>
      <c r="G474" s="253"/>
      <c r="H474" s="253"/>
    </row>
    <row r="475" spans="1:8">
      <c r="A475" s="184">
        <f t="shared" si="79"/>
        <v>7</v>
      </c>
      <c r="B475" s="192">
        <v>2070304</v>
      </c>
      <c r="C475" s="251" t="s">
        <v>376</v>
      </c>
      <c r="D475" s="255">
        <v>0</v>
      </c>
      <c r="E475" s="256">
        <v>0</v>
      </c>
      <c r="F475" s="255">
        <v>0</v>
      </c>
      <c r="G475" s="253"/>
      <c r="H475" s="253"/>
    </row>
    <row r="476" spans="1:8">
      <c r="A476" s="184">
        <f t="shared" si="79"/>
        <v>7</v>
      </c>
      <c r="B476" s="192">
        <v>2070305</v>
      </c>
      <c r="C476" s="251" t="s">
        <v>377</v>
      </c>
      <c r="D476" s="255">
        <v>154</v>
      </c>
      <c r="E476" s="256">
        <v>0</v>
      </c>
      <c r="F476" s="255">
        <v>154</v>
      </c>
      <c r="G476" s="253">
        <f>F476/D476</f>
        <v>1</v>
      </c>
      <c r="H476" s="253" t="e">
        <f t="shared" si="80"/>
        <v>#DIV/0!</v>
      </c>
    </row>
    <row r="477" spans="1:8">
      <c r="A477" s="184">
        <f t="shared" si="79"/>
        <v>7</v>
      </c>
      <c r="B477" s="192">
        <v>2070306</v>
      </c>
      <c r="C477" s="251" t="s">
        <v>378</v>
      </c>
      <c r="D477" s="255">
        <v>0</v>
      </c>
      <c r="E477" s="256">
        <v>0</v>
      </c>
      <c r="F477" s="255">
        <v>0</v>
      </c>
      <c r="G477" s="253"/>
      <c r="H477" s="253"/>
    </row>
    <row r="478" spans="1:8">
      <c r="A478" s="184">
        <f t="shared" si="79"/>
        <v>7</v>
      </c>
      <c r="B478" s="192">
        <v>2070307</v>
      </c>
      <c r="C478" s="251" t="s">
        <v>379</v>
      </c>
      <c r="D478" s="255">
        <v>79</v>
      </c>
      <c r="E478" s="256">
        <v>62</v>
      </c>
      <c r="F478" s="255">
        <v>79</v>
      </c>
      <c r="G478" s="253">
        <f>F478/D478</f>
        <v>1</v>
      </c>
      <c r="H478" s="253">
        <f t="shared" si="80"/>
        <v>1.2741935483871</v>
      </c>
    </row>
    <row r="479" spans="1:8">
      <c r="A479" s="184">
        <f t="shared" si="79"/>
        <v>7</v>
      </c>
      <c r="B479" s="192">
        <v>2070308</v>
      </c>
      <c r="C479" s="251" t="s">
        <v>380</v>
      </c>
      <c r="D479" s="255">
        <v>94</v>
      </c>
      <c r="E479" s="256">
        <v>193</v>
      </c>
      <c r="F479" s="255">
        <v>194</v>
      </c>
      <c r="G479" s="253">
        <f>F479/D479</f>
        <v>2.06382978723404</v>
      </c>
      <c r="H479" s="253">
        <f t="shared" si="80"/>
        <v>1.00518134715026</v>
      </c>
    </row>
    <row r="480" spans="1:8">
      <c r="A480" s="184">
        <f t="shared" si="79"/>
        <v>7</v>
      </c>
      <c r="B480" s="192">
        <v>2070309</v>
      </c>
      <c r="C480" s="251" t="s">
        <v>381</v>
      </c>
      <c r="D480" s="255">
        <v>0</v>
      </c>
      <c r="E480" s="256">
        <v>0</v>
      </c>
      <c r="F480" s="255">
        <v>0</v>
      </c>
      <c r="G480" s="253"/>
      <c r="H480" s="253"/>
    </row>
    <row r="481" spans="1:8">
      <c r="A481" s="184">
        <f t="shared" si="79"/>
        <v>7</v>
      </c>
      <c r="B481" s="192">
        <v>2070399</v>
      </c>
      <c r="C481" s="251" t="s">
        <v>382</v>
      </c>
      <c r="D481" s="255">
        <v>85</v>
      </c>
      <c r="E481" s="256">
        <v>39</v>
      </c>
      <c r="F481" s="255">
        <v>54</v>
      </c>
      <c r="G481" s="253">
        <f>F481/D481</f>
        <v>0.635294117647059</v>
      </c>
      <c r="H481" s="253">
        <f t="shared" si="80"/>
        <v>1.38461538461538</v>
      </c>
    </row>
    <row r="482" s="184" customFormat="1" spans="1:8">
      <c r="A482" s="184">
        <f t="shared" si="79"/>
        <v>5</v>
      </c>
      <c r="B482" s="192">
        <v>20706</v>
      </c>
      <c r="C482" s="251" t="s">
        <v>383</v>
      </c>
      <c r="D482" s="198">
        <f>SUM(D483:D490)</f>
        <v>123</v>
      </c>
      <c r="E482" s="256">
        <f>SUM(E483:E490)</f>
        <v>67</v>
      </c>
      <c r="F482" s="198">
        <f t="shared" ref="D482:F482" si="83">SUM(F483:F490)</f>
        <v>41</v>
      </c>
      <c r="G482" s="253">
        <f>F482/D482</f>
        <v>0.333333333333333</v>
      </c>
      <c r="H482" s="253">
        <f t="shared" si="80"/>
        <v>0.611940298507463</v>
      </c>
    </row>
    <row r="483" spans="1:8">
      <c r="A483" s="184">
        <f t="shared" si="79"/>
        <v>7</v>
      </c>
      <c r="B483" s="192">
        <v>2070601</v>
      </c>
      <c r="C483" s="251" t="s">
        <v>67</v>
      </c>
      <c r="D483" s="255">
        <v>0</v>
      </c>
      <c r="E483" s="256">
        <v>40</v>
      </c>
      <c r="F483" s="255">
        <v>0</v>
      </c>
      <c r="G483" s="253"/>
      <c r="H483" s="253"/>
    </row>
    <row r="484" spans="1:8">
      <c r="A484" s="184">
        <f t="shared" si="79"/>
        <v>7</v>
      </c>
      <c r="B484" s="192">
        <v>2070602</v>
      </c>
      <c r="C484" s="251" t="s">
        <v>68</v>
      </c>
      <c r="D484" s="255">
        <v>0</v>
      </c>
      <c r="E484" s="256">
        <v>0</v>
      </c>
      <c r="F484" s="255">
        <v>0</v>
      </c>
      <c r="G484" s="253"/>
      <c r="H484" s="253"/>
    </row>
    <row r="485" spans="1:8">
      <c r="A485" s="184">
        <f t="shared" si="79"/>
        <v>7</v>
      </c>
      <c r="B485" s="192">
        <v>2070603</v>
      </c>
      <c r="C485" s="251" t="s">
        <v>69</v>
      </c>
      <c r="D485" s="255">
        <v>0</v>
      </c>
      <c r="E485" s="256">
        <v>0</v>
      </c>
      <c r="F485" s="255">
        <v>0</v>
      </c>
      <c r="G485" s="253"/>
      <c r="H485" s="253"/>
    </row>
    <row r="486" spans="1:8">
      <c r="A486" s="184">
        <f t="shared" si="79"/>
        <v>7</v>
      </c>
      <c r="B486" s="192">
        <v>2070604</v>
      </c>
      <c r="C486" s="251" t="s">
        <v>384</v>
      </c>
      <c r="D486" s="255">
        <v>17</v>
      </c>
      <c r="E486" s="256">
        <v>20</v>
      </c>
      <c r="F486" s="255">
        <v>26</v>
      </c>
      <c r="G486" s="253">
        <f>F486/D486</f>
        <v>1.52941176470588</v>
      </c>
      <c r="H486" s="253">
        <f t="shared" si="80"/>
        <v>1.3</v>
      </c>
    </row>
    <row r="487" spans="1:8">
      <c r="A487" s="184">
        <f t="shared" si="79"/>
        <v>7</v>
      </c>
      <c r="B487" s="192">
        <v>2070605</v>
      </c>
      <c r="C487" s="251" t="s">
        <v>385</v>
      </c>
      <c r="D487" s="255">
        <v>0</v>
      </c>
      <c r="E487" s="256">
        <v>0</v>
      </c>
      <c r="F487" s="255">
        <v>0</v>
      </c>
      <c r="G487" s="253"/>
      <c r="H487" s="253"/>
    </row>
    <row r="488" spans="1:8">
      <c r="A488" s="184">
        <f t="shared" si="79"/>
        <v>7</v>
      </c>
      <c r="B488" s="192">
        <v>2070606</v>
      </c>
      <c r="C488" s="251" t="s">
        <v>386</v>
      </c>
      <c r="D488" s="255">
        <v>0</v>
      </c>
      <c r="E488" s="256">
        <v>0</v>
      </c>
      <c r="F488" s="255">
        <v>0</v>
      </c>
      <c r="G488" s="253"/>
      <c r="H488" s="253"/>
    </row>
    <row r="489" spans="1:8">
      <c r="A489" s="184">
        <f t="shared" si="79"/>
        <v>7</v>
      </c>
      <c r="B489" s="192">
        <v>2070607</v>
      </c>
      <c r="C489" s="251" t="s">
        <v>387</v>
      </c>
      <c r="D489" s="255">
        <v>0</v>
      </c>
      <c r="E489" s="256">
        <v>0</v>
      </c>
      <c r="F489" s="255">
        <v>0</v>
      </c>
      <c r="G489" s="253"/>
      <c r="H489" s="253"/>
    </row>
    <row r="490" spans="1:8">
      <c r="A490" s="184">
        <f t="shared" si="79"/>
        <v>7</v>
      </c>
      <c r="B490" s="192">
        <v>2070699</v>
      </c>
      <c r="C490" s="251" t="s">
        <v>388</v>
      </c>
      <c r="D490" s="255">
        <v>106</v>
      </c>
      <c r="E490" s="256">
        <v>7</v>
      </c>
      <c r="F490" s="255">
        <v>15</v>
      </c>
      <c r="G490" s="253">
        <f>F490/D490</f>
        <v>0.141509433962264</v>
      </c>
      <c r="H490" s="253">
        <f t="shared" si="80"/>
        <v>2.14285714285714</v>
      </c>
    </row>
    <row r="491" s="184" customFormat="1" spans="1:8">
      <c r="A491" s="184">
        <f t="shared" si="79"/>
        <v>5</v>
      </c>
      <c r="B491" s="192">
        <v>20708</v>
      </c>
      <c r="C491" s="251" t="s">
        <v>389</v>
      </c>
      <c r="D491" s="198">
        <f>SUM(D492:D498)</f>
        <v>1229</v>
      </c>
      <c r="E491" s="256">
        <f>SUM(E492:E498)</f>
        <v>1891</v>
      </c>
      <c r="F491" s="198">
        <f t="shared" ref="D491:F491" si="84">SUM(F492:F498)</f>
        <v>1929</v>
      </c>
      <c r="G491" s="253">
        <f>F491/D491</f>
        <v>1.56956875508544</v>
      </c>
      <c r="H491" s="253">
        <f t="shared" si="80"/>
        <v>1.02009518773136</v>
      </c>
    </row>
    <row r="492" spans="1:8">
      <c r="A492" s="184">
        <f t="shared" si="79"/>
        <v>7</v>
      </c>
      <c r="B492" s="192">
        <v>2070801</v>
      </c>
      <c r="C492" s="251" t="s">
        <v>67</v>
      </c>
      <c r="D492" s="255">
        <v>34</v>
      </c>
      <c r="E492" s="256">
        <v>58</v>
      </c>
      <c r="F492" s="255">
        <v>34</v>
      </c>
      <c r="G492" s="253">
        <f>F492/D492</f>
        <v>1</v>
      </c>
      <c r="H492" s="253">
        <f t="shared" si="80"/>
        <v>0.586206896551724</v>
      </c>
    </row>
    <row r="493" spans="1:8">
      <c r="A493" s="184">
        <f t="shared" si="79"/>
        <v>7</v>
      </c>
      <c r="B493" s="192">
        <v>2070802</v>
      </c>
      <c r="C493" s="251" t="s">
        <v>68</v>
      </c>
      <c r="D493" s="255">
        <v>0</v>
      </c>
      <c r="E493" s="256">
        <v>7</v>
      </c>
      <c r="F493" s="255">
        <v>0</v>
      </c>
      <c r="G493" s="253"/>
      <c r="H493" s="253"/>
    </row>
    <row r="494" spans="1:8">
      <c r="A494" s="184">
        <f t="shared" si="79"/>
        <v>7</v>
      </c>
      <c r="B494" s="192">
        <v>2070803</v>
      </c>
      <c r="C494" s="251" t="s">
        <v>69</v>
      </c>
      <c r="D494" s="255">
        <v>0</v>
      </c>
      <c r="E494" s="256">
        <v>0</v>
      </c>
      <c r="F494" s="255">
        <v>0</v>
      </c>
      <c r="G494" s="253"/>
      <c r="H494" s="253"/>
    </row>
    <row r="495" spans="1:8">
      <c r="A495" s="184">
        <f t="shared" si="79"/>
        <v>7</v>
      </c>
      <c r="B495" s="192">
        <v>2070806</v>
      </c>
      <c r="C495" s="251" t="s">
        <v>390</v>
      </c>
      <c r="D495" s="255">
        <v>0</v>
      </c>
      <c r="E495" s="256">
        <v>0</v>
      </c>
      <c r="F495" s="255">
        <v>0</v>
      </c>
      <c r="G495" s="253"/>
      <c r="H495" s="253"/>
    </row>
    <row r="496" spans="1:8">
      <c r="A496" s="184">
        <f t="shared" si="79"/>
        <v>7</v>
      </c>
      <c r="B496" s="192">
        <v>2070807</v>
      </c>
      <c r="C496" s="251" t="s">
        <v>391</v>
      </c>
      <c r="D496" s="255">
        <v>0</v>
      </c>
      <c r="E496" s="256">
        <v>0</v>
      </c>
      <c r="F496" s="255">
        <v>0</v>
      </c>
      <c r="G496" s="253"/>
      <c r="H496" s="253"/>
    </row>
    <row r="497" spans="1:8">
      <c r="A497" s="184">
        <f t="shared" si="79"/>
        <v>7</v>
      </c>
      <c r="B497" s="192">
        <v>2070808</v>
      </c>
      <c r="C497" s="251" t="s">
        <v>392</v>
      </c>
      <c r="D497" s="255">
        <v>627</v>
      </c>
      <c r="E497" s="256">
        <v>122</v>
      </c>
      <c r="F497" s="255">
        <v>127</v>
      </c>
      <c r="G497" s="253">
        <f>F497/D497</f>
        <v>0.202551834130782</v>
      </c>
      <c r="H497" s="253">
        <f t="shared" si="80"/>
        <v>1.04098360655738</v>
      </c>
    </row>
    <row r="498" spans="1:8">
      <c r="A498" s="184">
        <f t="shared" si="79"/>
        <v>7</v>
      </c>
      <c r="B498" s="192">
        <v>2070899</v>
      </c>
      <c r="C498" s="251" t="s">
        <v>393</v>
      </c>
      <c r="D498" s="255">
        <v>568</v>
      </c>
      <c r="E498" s="256">
        <v>1704</v>
      </c>
      <c r="F498" s="255">
        <v>1768</v>
      </c>
      <c r="G498" s="253">
        <f>F498/D498</f>
        <v>3.11267605633803</v>
      </c>
      <c r="H498" s="253">
        <f t="shared" si="80"/>
        <v>1.03755868544601</v>
      </c>
    </row>
    <row r="499" s="184" customFormat="1" spans="1:8">
      <c r="A499" s="184">
        <f t="shared" si="79"/>
        <v>5</v>
      </c>
      <c r="B499" s="192">
        <v>20799</v>
      </c>
      <c r="C499" s="251" t="s">
        <v>394</v>
      </c>
      <c r="D499" s="198">
        <f>SUM(D500:D502)</f>
        <v>1371</v>
      </c>
      <c r="E499" s="256">
        <f>SUM(E500:E502)</f>
        <v>755</v>
      </c>
      <c r="F499" s="198">
        <f t="shared" ref="D499:F499" si="85">SUM(F500:F502)</f>
        <v>871</v>
      </c>
      <c r="G499" s="253">
        <f>F499/D499</f>
        <v>0.635302698760029</v>
      </c>
      <c r="H499" s="253">
        <f t="shared" si="80"/>
        <v>1.15364238410596</v>
      </c>
    </row>
    <row r="500" spans="1:8">
      <c r="A500" s="184">
        <f t="shared" si="79"/>
        <v>7</v>
      </c>
      <c r="B500" s="192">
        <v>2079902</v>
      </c>
      <c r="C500" s="251" t="s">
        <v>395</v>
      </c>
      <c r="D500" s="255">
        <v>0</v>
      </c>
      <c r="E500" s="256">
        <v>0</v>
      </c>
      <c r="F500" s="255">
        <v>0</v>
      </c>
      <c r="G500" s="253"/>
      <c r="H500" s="253"/>
    </row>
    <row r="501" spans="1:8">
      <c r="A501" s="184">
        <f t="shared" si="79"/>
        <v>7</v>
      </c>
      <c r="B501" s="192">
        <v>2079903</v>
      </c>
      <c r="C501" s="251" t="s">
        <v>396</v>
      </c>
      <c r="D501" s="255">
        <v>0</v>
      </c>
      <c r="E501" s="256">
        <v>0</v>
      </c>
      <c r="F501" s="255">
        <v>0</v>
      </c>
      <c r="G501" s="253"/>
      <c r="H501" s="253"/>
    </row>
    <row r="502" spans="1:8">
      <c r="A502" s="184">
        <f t="shared" si="79"/>
        <v>7</v>
      </c>
      <c r="B502" s="192">
        <v>2079999</v>
      </c>
      <c r="C502" s="251" t="s">
        <v>397</v>
      </c>
      <c r="D502" s="255">
        <v>1371</v>
      </c>
      <c r="E502" s="256">
        <v>755</v>
      </c>
      <c r="F502" s="255">
        <v>871</v>
      </c>
      <c r="G502" s="253">
        <f>F502/D502</f>
        <v>0.635302698760029</v>
      </c>
      <c r="H502" s="253">
        <f t="shared" si="80"/>
        <v>1.15364238410596</v>
      </c>
    </row>
    <row r="503" spans="1:8">
      <c r="A503" s="184">
        <f t="shared" si="79"/>
        <v>3</v>
      </c>
      <c r="B503" s="192">
        <v>208</v>
      </c>
      <c r="C503" s="251" t="s">
        <v>398</v>
      </c>
      <c r="D503" s="198">
        <f>SUM(D504,D523,D531,D533,D542,D546,D556,D565,D572,D580,D589,D594,D597,D600,D603,D606,D609,D613,D617,D625,D628)</f>
        <v>127476</v>
      </c>
      <c r="E503" s="256">
        <f>SUM(E504,E523,E531,E533,E542,E546,E556,E565,E572,E580,E589,E594,E597,E600,E603,E606,E609,E613,E617,E625,E628)</f>
        <v>124982</v>
      </c>
      <c r="F503" s="198">
        <f t="shared" ref="D503:F503" si="86">SUM(F504,F523,F531,F533,F542,F546,F556,F565,F572,F580,F589,F594,F597,F600,F603,F606,F609,F613,F617,F625,F628)</f>
        <v>133177</v>
      </c>
      <c r="G503" s="269">
        <f>F503/D503</f>
        <v>1.04472214377608</v>
      </c>
      <c r="H503" s="269">
        <f t="shared" si="80"/>
        <v>1.06556944199965</v>
      </c>
    </row>
    <row r="504" s="184" customFormat="1" spans="1:8">
      <c r="A504" s="184">
        <f t="shared" si="79"/>
        <v>5</v>
      </c>
      <c r="B504" s="192">
        <v>20801</v>
      </c>
      <c r="C504" s="251" t="s">
        <v>399</v>
      </c>
      <c r="D504" s="198">
        <f>SUM(D505:D522)</f>
        <v>2519</v>
      </c>
      <c r="E504" s="256">
        <f>SUM(E505:E522)</f>
        <v>3575</v>
      </c>
      <c r="F504" s="198">
        <f t="shared" ref="D504:F504" si="87">SUM(F505:F522)</f>
        <v>3931</v>
      </c>
      <c r="G504" s="253">
        <f>F504/D504</f>
        <v>1.56053989678444</v>
      </c>
      <c r="H504" s="253">
        <f t="shared" si="80"/>
        <v>1.09958041958042</v>
      </c>
    </row>
    <row r="505" spans="1:8">
      <c r="A505" s="184">
        <f t="shared" si="79"/>
        <v>7</v>
      </c>
      <c r="B505" s="192">
        <v>2080101</v>
      </c>
      <c r="C505" s="251" t="s">
        <v>67</v>
      </c>
      <c r="D505" s="255">
        <v>576</v>
      </c>
      <c r="E505" s="256">
        <v>912</v>
      </c>
      <c r="F505" s="255">
        <v>1076</v>
      </c>
      <c r="G505" s="253">
        <f>F505/D505</f>
        <v>1.86805555555556</v>
      </c>
      <c r="H505" s="253">
        <f t="shared" si="80"/>
        <v>1.17982456140351</v>
      </c>
    </row>
    <row r="506" spans="1:8">
      <c r="A506" s="184">
        <f t="shared" si="79"/>
        <v>7</v>
      </c>
      <c r="B506" s="192">
        <v>2080102</v>
      </c>
      <c r="C506" s="251" t="s">
        <v>68</v>
      </c>
      <c r="D506" s="255">
        <v>18</v>
      </c>
      <c r="E506" s="256">
        <v>20</v>
      </c>
      <c r="F506" s="255">
        <v>18</v>
      </c>
      <c r="G506" s="253">
        <f>F506/D506</f>
        <v>1</v>
      </c>
      <c r="H506" s="253">
        <f t="shared" si="80"/>
        <v>0.9</v>
      </c>
    </row>
    <row r="507" spans="1:8">
      <c r="A507" s="184">
        <f t="shared" si="79"/>
        <v>7</v>
      </c>
      <c r="B507" s="192">
        <v>2080103</v>
      </c>
      <c r="C507" s="251" t="s">
        <v>69</v>
      </c>
      <c r="D507" s="255">
        <v>0</v>
      </c>
      <c r="E507" s="256">
        <v>0</v>
      </c>
      <c r="F507" s="255">
        <v>0</v>
      </c>
      <c r="G507" s="253"/>
      <c r="H507" s="253"/>
    </row>
    <row r="508" spans="1:8">
      <c r="A508" s="184">
        <f t="shared" si="79"/>
        <v>7</v>
      </c>
      <c r="B508" s="192">
        <v>2080104</v>
      </c>
      <c r="C508" s="251" t="s">
        <v>400</v>
      </c>
      <c r="D508" s="255">
        <v>69</v>
      </c>
      <c r="E508" s="256">
        <v>166</v>
      </c>
      <c r="F508" s="255">
        <v>169</v>
      </c>
      <c r="G508" s="253">
        <f>F508/D508</f>
        <v>2.44927536231884</v>
      </c>
      <c r="H508" s="253">
        <f t="shared" si="80"/>
        <v>1.01807228915663</v>
      </c>
    </row>
    <row r="509" spans="1:8">
      <c r="A509" s="184">
        <f t="shared" si="79"/>
        <v>7</v>
      </c>
      <c r="B509" s="192">
        <v>2080105</v>
      </c>
      <c r="C509" s="251" t="s">
        <v>401</v>
      </c>
      <c r="D509" s="255">
        <v>0</v>
      </c>
      <c r="E509" s="256">
        <v>0</v>
      </c>
      <c r="F509" s="255">
        <v>0</v>
      </c>
      <c r="G509" s="253"/>
      <c r="H509" s="253"/>
    </row>
    <row r="510" spans="1:8">
      <c r="A510" s="184">
        <f t="shared" si="79"/>
        <v>7</v>
      </c>
      <c r="B510" s="192">
        <v>2080106</v>
      </c>
      <c r="C510" s="251" t="s">
        <v>402</v>
      </c>
      <c r="D510" s="255">
        <v>268</v>
      </c>
      <c r="E510" s="256">
        <v>347</v>
      </c>
      <c r="F510" s="255">
        <v>368</v>
      </c>
      <c r="G510" s="253">
        <f>F510/D510</f>
        <v>1.37313432835821</v>
      </c>
      <c r="H510" s="253">
        <f t="shared" si="80"/>
        <v>1.06051873198847</v>
      </c>
    </row>
    <row r="511" spans="1:8">
      <c r="A511" s="184">
        <f t="shared" si="79"/>
        <v>7</v>
      </c>
      <c r="B511" s="192">
        <v>2080107</v>
      </c>
      <c r="C511" s="251" t="s">
        <v>403</v>
      </c>
      <c r="D511" s="255">
        <v>0</v>
      </c>
      <c r="E511" s="256">
        <v>43</v>
      </c>
      <c r="F511" s="255">
        <v>0</v>
      </c>
      <c r="G511" s="253"/>
      <c r="H511" s="253"/>
    </row>
    <row r="512" spans="1:8">
      <c r="A512" s="184">
        <f t="shared" si="79"/>
        <v>7</v>
      </c>
      <c r="B512" s="192">
        <v>2080108</v>
      </c>
      <c r="C512" s="251" t="s">
        <v>108</v>
      </c>
      <c r="D512" s="255">
        <v>0</v>
      </c>
      <c r="E512" s="256">
        <v>0</v>
      </c>
      <c r="F512" s="255">
        <v>0</v>
      </c>
      <c r="G512" s="253"/>
      <c r="H512" s="253"/>
    </row>
    <row r="513" spans="1:8">
      <c r="A513" s="184">
        <f t="shared" si="79"/>
        <v>7</v>
      </c>
      <c r="B513" s="192">
        <v>2080109</v>
      </c>
      <c r="C513" s="251" t="s">
        <v>404</v>
      </c>
      <c r="D513" s="255">
        <v>1185</v>
      </c>
      <c r="E513" s="256">
        <v>1483</v>
      </c>
      <c r="F513" s="255">
        <v>1585</v>
      </c>
      <c r="G513" s="253">
        <f>F513/D513</f>
        <v>1.33755274261603</v>
      </c>
      <c r="H513" s="253">
        <f t="shared" si="80"/>
        <v>1.06877950101146</v>
      </c>
    </row>
    <row r="514" spans="1:8">
      <c r="A514" s="184">
        <f t="shared" si="79"/>
        <v>7</v>
      </c>
      <c r="B514" s="192">
        <v>2080110</v>
      </c>
      <c r="C514" s="251" t="s">
        <v>405</v>
      </c>
      <c r="D514" s="255">
        <v>0</v>
      </c>
      <c r="E514" s="256">
        <v>0</v>
      </c>
      <c r="F514" s="255">
        <v>0</v>
      </c>
      <c r="G514" s="253"/>
      <c r="H514" s="253"/>
    </row>
    <row r="515" spans="1:8">
      <c r="A515" s="184">
        <f t="shared" si="79"/>
        <v>7</v>
      </c>
      <c r="B515" s="192">
        <v>2080111</v>
      </c>
      <c r="C515" s="251" t="s">
        <v>406</v>
      </c>
      <c r="D515" s="255">
        <v>2</v>
      </c>
      <c r="E515" s="256">
        <v>0</v>
      </c>
      <c r="F515" s="255">
        <v>2</v>
      </c>
      <c r="G515" s="253"/>
      <c r="H515" s="253" t="e">
        <f t="shared" si="80"/>
        <v>#DIV/0!</v>
      </c>
    </row>
    <row r="516" spans="1:8">
      <c r="A516" s="184">
        <f t="shared" si="79"/>
        <v>7</v>
      </c>
      <c r="B516" s="192">
        <v>2080112</v>
      </c>
      <c r="C516" s="251" t="s">
        <v>407</v>
      </c>
      <c r="D516" s="255">
        <v>0</v>
      </c>
      <c r="E516" s="256">
        <v>0</v>
      </c>
      <c r="F516" s="255">
        <v>0</v>
      </c>
      <c r="G516" s="253"/>
      <c r="H516" s="253"/>
    </row>
    <row r="517" spans="1:8">
      <c r="A517" s="184">
        <f t="shared" si="79"/>
        <v>7</v>
      </c>
      <c r="B517" s="192">
        <v>2080113</v>
      </c>
      <c r="C517" s="251" t="s">
        <v>408</v>
      </c>
      <c r="D517" s="255">
        <v>0</v>
      </c>
      <c r="E517" s="256">
        <v>0</v>
      </c>
      <c r="F517" s="255">
        <v>0</v>
      </c>
      <c r="G517" s="253"/>
      <c r="H517" s="253"/>
    </row>
    <row r="518" spans="1:8">
      <c r="A518" s="184">
        <f t="shared" si="79"/>
        <v>7</v>
      </c>
      <c r="B518" s="192">
        <v>2080114</v>
      </c>
      <c r="C518" s="251" t="s">
        <v>409</v>
      </c>
      <c r="D518" s="255">
        <v>0</v>
      </c>
      <c r="E518" s="256">
        <v>0</v>
      </c>
      <c r="F518" s="255">
        <v>0</v>
      </c>
      <c r="G518" s="253"/>
      <c r="H518" s="253"/>
    </row>
    <row r="519" spans="1:8">
      <c r="A519" s="184">
        <f t="shared" ref="A519:A582" si="88">LEN(B519)</f>
        <v>7</v>
      </c>
      <c r="B519" s="192">
        <v>2080115</v>
      </c>
      <c r="C519" s="251" t="s">
        <v>410</v>
      </c>
      <c r="D519" s="255">
        <v>0</v>
      </c>
      <c r="E519" s="256">
        <v>0</v>
      </c>
      <c r="F519" s="255">
        <v>0</v>
      </c>
      <c r="G519" s="253"/>
      <c r="H519" s="253"/>
    </row>
    <row r="520" spans="1:8">
      <c r="A520" s="184">
        <f t="shared" si="88"/>
        <v>7</v>
      </c>
      <c r="B520" s="192">
        <v>2080116</v>
      </c>
      <c r="C520" s="251" t="s">
        <v>411</v>
      </c>
      <c r="D520" s="255">
        <v>0</v>
      </c>
      <c r="E520" s="256">
        <v>0</v>
      </c>
      <c r="F520" s="255">
        <v>0</v>
      </c>
      <c r="G520" s="253"/>
      <c r="H520" s="253"/>
    </row>
    <row r="521" spans="1:8">
      <c r="A521" s="184">
        <f t="shared" si="88"/>
        <v>7</v>
      </c>
      <c r="B521" s="192">
        <v>2080150</v>
      </c>
      <c r="C521" s="251" t="s">
        <v>76</v>
      </c>
      <c r="D521" s="255">
        <v>68</v>
      </c>
      <c r="E521" s="256">
        <v>390</v>
      </c>
      <c r="F521" s="255">
        <v>480</v>
      </c>
      <c r="G521" s="253">
        <f>F521/D521</f>
        <v>7.05882352941176</v>
      </c>
      <c r="H521" s="253">
        <f t="shared" ref="H519:H582" si="89">F521/E521</f>
        <v>1.23076923076923</v>
      </c>
    </row>
    <row r="522" spans="1:8">
      <c r="A522" s="184">
        <f t="shared" si="88"/>
        <v>7</v>
      </c>
      <c r="B522" s="192">
        <v>2080199</v>
      </c>
      <c r="C522" s="251" t="s">
        <v>412</v>
      </c>
      <c r="D522" s="255">
        <v>333</v>
      </c>
      <c r="E522" s="256">
        <v>214</v>
      </c>
      <c r="F522" s="255">
        <v>233</v>
      </c>
      <c r="G522" s="253">
        <f>F522/D522</f>
        <v>0.6996996996997</v>
      </c>
      <c r="H522" s="253">
        <f t="shared" si="89"/>
        <v>1.08878504672897</v>
      </c>
    </row>
    <row r="523" s="184" customFormat="1" spans="1:8">
      <c r="A523" s="184">
        <f t="shared" si="88"/>
        <v>5</v>
      </c>
      <c r="B523" s="192">
        <v>20802</v>
      </c>
      <c r="C523" s="251" t="s">
        <v>413</v>
      </c>
      <c r="D523" s="198">
        <f>SUM(D524:D530)</f>
        <v>1683</v>
      </c>
      <c r="E523" s="256">
        <f>SUM(E524:E530)</f>
        <v>2394</v>
      </c>
      <c r="F523" s="198">
        <f t="shared" ref="D523:F523" si="90">SUM(F524:F530)</f>
        <v>2583</v>
      </c>
      <c r="G523" s="253">
        <f>F523/D523</f>
        <v>1.53475935828877</v>
      </c>
      <c r="H523" s="253">
        <f t="shared" si="89"/>
        <v>1.07894736842105</v>
      </c>
    </row>
    <row r="524" spans="1:8">
      <c r="A524" s="184">
        <f t="shared" si="88"/>
        <v>7</v>
      </c>
      <c r="B524" s="192">
        <v>2080201</v>
      </c>
      <c r="C524" s="251" t="s">
        <v>67</v>
      </c>
      <c r="D524" s="255">
        <v>638</v>
      </c>
      <c r="E524" s="256">
        <v>697</v>
      </c>
      <c r="F524" s="255">
        <v>738</v>
      </c>
      <c r="G524" s="253">
        <f>F524/D524</f>
        <v>1.15673981191223</v>
      </c>
      <c r="H524" s="253">
        <f t="shared" si="89"/>
        <v>1.05882352941176</v>
      </c>
    </row>
    <row r="525" spans="1:8">
      <c r="A525" s="184">
        <f t="shared" si="88"/>
        <v>7</v>
      </c>
      <c r="B525" s="192">
        <v>2080202</v>
      </c>
      <c r="C525" s="251" t="s">
        <v>68</v>
      </c>
      <c r="D525" s="255">
        <v>0</v>
      </c>
      <c r="E525" s="256">
        <v>0</v>
      </c>
      <c r="F525" s="255">
        <v>0</v>
      </c>
      <c r="G525" s="253"/>
      <c r="H525" s="253"/>
    </row>
    <row r="526" spans="1:8">
      <c r="A526" s="184">
        <f t="shared" si="88"/>
        <v>7</v>
      </c>
      <c r="B526" s="192">
        <v>2080203</v>
      </c>
      <c r="C526" s="251" t="s">
        <v>69</v>
      </c>
      <c r="D526" s="255">
        <v>0</v>
      </c>
      <c r="E526" s="256">
        <v>0</v>
      </c>
      <c r="F526" s="255">
        <v>0</v>
      </c>
      <c r="G526" s="253"/>
      <c r="H526" s="253"/>
    </row>
    <row r="527" spans="1:8">
      <c r="A527" s="184">
        <f t="shared" si="88"/>
        <v>7</v>
      </c>
      <c r="B527" s="192">
        <v>2080206</v>
      </c>
      <c r="C527" s="251" t="s">
        <v>414</v>
      </c>
      <c r="D527" s="255">
        <v>0</v>
      </c>
      <c r="E527" s="256">
        <v>0</v>
      </c>
      <c r="F527" s="255">
        <v>0</v>
      </c>
      <c r="G527" s="253"/>
      <c r="H527" s="253"/>
    </row>
    <row r="528" spans="1:8">
      <c r="A528" s="184">
        <f t="shared" si="88"/>
        <v>7</v>
      </c>
      <c r="B528" s="192">
        <v>2080207</v>
      </c>
      <c r="C528" s="251" t="s">
        <v>415</v>
      </c>
      <c r="D528" s="255">
        <v>0</v>
      </c>
      <c r="E528" s="256">
        <v>0</v>
      </c>
      <c r="F528" s="255">
        <v>0</v>
      </c>
      <c r="G528" s="253"/>
      <c r="H528" s="253"/>
    </row>
    <row r="529" spans="1:8">
      <c r="A529" s="184">
        <f t="shared" si="88"/>
        <v>7</v>
      </c>
      <c r="B529" s="192">
        <v>2080208</v>
      </c>
      <c r="C529" s="251" t="s">
        <v>416</v>
      </c>
      <c r="D529" s="255">
        <v>0</v>
      </c>
      <c r="E529" s="256">
        <v>0</v>
      </c>
      <c r="F529" s="255">
        <v>0</v>
      </c>
      <c r="G529" s="253"/>
      <c r="H529" s="253"/>
    </row>
    <row r="530" spans="1:8">
      <c r="A530" s="184">
        <f t="shared" si="88"/>
        <v>7</v>
      </c>
      <c r="B530" s="192">
        <v>2080299</v>
      </c>
      <c r="C530" s="251" t="s">
        <v>417</v>
      </c>
      <c r="D530" s="255">
        <v>1045</v>
      </c>
      <c r="E530" s="256">
        <v>1697</v>
      </c>
      <c r="F530" s="255">
        <v>1845</v>
      </c>
      <c r="G530" s="253">
        <f>F530/D530</f>
        <v>1.76555023923445</v>
      </c>
      <c r="H530" s="253">
        <f t="shared" si="89"/>
        <v>1.08721272834414</v>
      </c>
    </row>
    <row r="531" s="184" customFormat="1" spans="1:8">
      <c r="A531" s="184">
        <f t="shared" si="88"/>
        <v>5</v>
      </c>
      <c r="B531" s="192">
        <v>20804</v>
      </c>
      <c r="C531" s="251" t="s">
        <v>418</v>
      </c>
      <c r="D531" s="198">
        <f>D532</f>
        <v>0</v>
      </c>
      <c r="E531" s="256">
        <f>E532</f>
        <v>0</v>
      </c>
      <c r="F531" s="198">
        <f t="shared" ref="D531:F531" si="91">F532</f>
        <v>0</v>
      </c>
      <c r="G531" s="253"/>
      <c r="H531" s="253"/>
    </row>
    <row r="532" spans="1:8">
      <c r="A532" s="184">
        <f t="shared" si="88"/>
        <v>7</v>
      </c>
      <c r="B532" s="192">
        <v>2080402</v>
      </c>
      <c r="C532" s="251" t="s">
        <v>419</v>
      </c>
      <c r="D532" s="255">
        <v>0</v>
      </c>
      <c r="E532" s="256">
        <v>0</v>
      </c>
      <c r="F532" s="255">
        <v>0</v>
      </c>
      <c r="G532" s="253"/>
      <c r="H532" s="253"/>
    </row>
    <row r="533" s="184" customFormat="1" spans="1:8">
      <c r="A533" s="184">
        <f t="shared" si="88"/>
        <v>5</v>
      </c>
      <c r="B533" s="192">
        <v>20805</v>
      </c>
      <c r="C533" s="251" t="s">
        <v>420</v>
      </c>
      <c r="D533" s="198">
        <f>SUM(D534:D541)</f>
        <v>50712</v>
      </c>
      <c r="E533" s="256">
        <f>SUM(E534:E541)</f>
        <v>50357</v>
      </c>
      <c r="F533" s="198">
        <f t="shared" ref="D533:F533" si="92">SUM(F534:F541)</f>
        <v>51479</v>
      </c>
      <c r="G533" s="253">
        <f>F533/D533</f>
        <v>1.01512462533523</v>
      </c>
      <c r="H533" s="253">
        <f t="shared" si="89"/>
        <v>1.0222809142721</v>
      </c>
    </row>
    <row r="534" spans="1:8">
      <c r="A534" s="184">
        <f t="shared" si="88"/>
        <v>7</v>
      </c>
      <c r="B534" s="192">
        <v>2080501</v>
      </c>
      <c r="C534" s="251" t="s">
        <v>421</v>
      </c>
      <c r="D534" s="255">
        <v>87</v>
      </c>
      <c r="E534" s="256">
        <v>0</v>
      </c>
      <c r="F534" s="255">
        <v>87</v>
      </c>
      <c r="G534" s="253">
        <f>F534/D534</f>
        <v>1</v>
      </c>
      <c r="H534" s="253" t="e">
        <f t="shared" si="89"/>
        <v>#DIV/0!</v>
      </c>
    </row>
    <row r="535" spans="1:8">
      <c r="A535" s="184">
        <f t="shared" si="88"/>
        <v>7</v>
      </c>
      <c r="B535" s="192">
        <v>2080502</v>
      </c>
      <c r="C535" s="251" t="s">
        <v>422</v>
      </c>
      <c r="D535" s="255">
        <v>8</v>
      </c>
      <c r="E535" s="256">
        <v>1</v>
      </c>
      <c r="F535" s="255">
        <v>1</v>
      </c>
      <c r="G535" s="253">
        <f>F535/D535</f>
        <v>0.125</v>
      </c>
      <c r="H535" s="253">
        <f t="shared" si="89"/>
        <v>1</v>
      </c>
    </row>
    <row r="536" spans="1:8">
      <c r="A536" s="184">
        <f t="shared" si="88"/>
        <v>7</v>
      </c>
      <c r="B536" s="192">
        <v>2080503</v>
      </c>
      <c r="C536" s="251" t="s">
        <v>423</v>
      </c>
      <c r="D536" s="255">
        <v>0</v>
      </c>
      <c r="E536" s="256">
        <v>0</v>
      </c>
      <c r="F536" s="255">
        <v>0</v>
      </c>
      <c r="G536" s="253"/>
      <c r="H536" s="253"/>
    </row>
    <row r="537" spans="1:8">
      <c r="A537" s="184">
        <f t="shared" si="88"/>
        <v>7</v>
      </c>
      <c r="B537" s="192">
        <v>2080505</v>
      </c>
      <c r="C537" s="251" t="s">
        <v>424</v>
      </c>
      <c r="D537" s="255">
        <v>13976</v>
      </c>
      <c r="E537" s="256">
        <v>12602</v>
      </c>
      <c r="F537" s="255">
        <v>13976</v>
      </c>
      <c r="G537" s="253">
        <f>F537/D537</f>
        <v>1</v>
      </c>
      <c r="H537" s="253">
        <f t="shared" si="89"/>
        <v>1.10903031264879</v>
      </c>
    </row>
    <row r="538" spans="1:8">
      <c r="A538" s="184">
        <f t="shared" si="88"/>
        <v>7</v>
      </c>
      <c r="B538" s="192">
        <v>2080506</v>
      </c>
      <c r="C538" s="251" t="s">
        <v>425</v>
      </c>
      <c r="D538" s="255">
        <v>0</v>
      </c>
      <c r="E538" s="256">
        <v>0</v>
      </c>
      <c r="F538" s="255">
        <v>0</v>
      </c>
      <c r="G538" s="253"/>
      <c r="H538" s="253"/>
    </row>
    <row r="539" spans="1:8">
      <c r="A539" s="184">
        <f t="shared" si="88"/>
        <v>7</v>
      </c>
      <c r="B539" s="192">
        <v>2080507</v>
      </c>
      <c r="C539" s="251" t="s">
        <v>426</v>
      </c>
      <c r="D539" s="270">
        <v>36405</v>
      </c>
      <c r="E539" s="256">
        <v>34844</v>
      </c>
      <c r="F539" s="270">
        <v>37400</v>
      </c>
      <c r="G539" s="253">
        <f>F539/D539</f>
        <v>1.02733141052053</v>
      </c>
      <c r="H539" s="253">
        <f t="shared" si="89"/>
        <v>1.07335552749397</v>
      </c>
    </row>
    <row r="540" spans="1:8">
      <c r="A540" s="184">
        <f t="shared" si="88"/>
        <v>7</v>
      </c>
      <c r="B540" s="192">
        <v>2080508</v>
      </c>
      <c r="C540" s="251" t="s">
        <v>427</v>
      </c>
      <c r="D540" s="255">
        <v>0</v>
      </c>
      <c r="E540" s="256">
        <v>2900</v>
      </c>
      <c r="F540" s="255">
        <v>0</v>
      </c>
      <c r="G540" s="253"/>
      <c r="H540" s="253"/>
    </row>
    <row r="541" spans="1:8">
      <c r="A541" s="184">
        <f t="shared" si="88"/>
        <v>7</v>
      </c>
      <c r="B541" s="192">
        <v>2080599</v>
      </c>
      <c r="C541" s="251" t="s">
        <v>428</v>
      </c>
      <c r="D541" s="255">
        <v>236</v>
      </c>
      <c r="E541" s="256">
        <v>10</v>
      </c>
      <c r="F541" s="255">
        <v>15</v>
      </c>
      <c r="G541" s="253">
        <f>F541/D541</f>
        <v>0.0635593220338983</v>
      </c>
      <c r="H541" s="253">
        <f t="shared" si="89"/>
        <v>1.5</v>
      </c>
    </row>
    <row r="542" s="184" customFormat="1" spans="1:8">
      <c r="A542" s="184">
        <f t="shared" si="88"/>
        <v>5</v>
      </c>
      <c r="B542" s="192">
        <v>20806</v>
      </c>
      <c r="C542" s="251" t="s">
        <v>429</v>
      </c>
      <c r="D542" s="198">
        <f>SUM(D543:D545)</f>
        <v>3</v>
      </c>
      <c r="E542" s="256">
        <f>SUM(E543:E545)</f>
        <v>70</v>
      </c>
      <c r="F542" s="198">
        <f t="shared" ref="D542:F542" si="93">SUM(F543:F545)</f>
        <v>80</v>
      </c>
      <c r="G542" s="253"/>
      <c r="H542" s="253">
        <f t="shared" si="89"/>
        <v>1.14285714285714</v>
      </c>
    </row>
    <row r="543" spans="1:8">
      <c r="A543" s="184">
        <f t="shared" si="88"/>
        <v>7</v>
      </c>
      <c r="B543" s="192">
        <v>2080601</v>
      </c>
      <c r="C543" s="251" t="s">
        <v>430</v>
      </c>
      <c r="D543" s="255">
        <v>0</v>
      </c>
      <c r="E543" s="256">
        <v>0</v>
      </c>
      <c r="F543" s="255">
        <v>0</v>
      </c>
      <c r="G543" s="253"/>
      <c r="H543" s="253"/>
    </row>
    <row r="544" spans="1:8">
      <c r="A544" s="184">
        <f t="shared" si="88"/>
        <v>7</v>
      </c>
      <c r="B544" s="192">
        <v>2080602</v>
      </c>
      <c r="C544" s="251" t="s">
        <v>431</v>
      </c>
      <c r="D544" s="255">
        <v>0</v>
      </c>
      <c r="E544" s="256">
        <v>0</v>
      </c>
      <c r="F544" s="255">
        <v>0</v>
      </c>
      <c r="G544" s="253"/>
      <c r="H544" s="253"/>
    </row>
    <row r="545" spans="1:8">
      <c r="A545" s="184">
        <f t="shared" si="88"/>
        <v>7</v>
      </c>
      <c r="B545" s="192">
        <v>2080699</v>
      </c>
      <c r="C545" s="251" t="s">
        <v>432</v>
      </c>
      <c r="D545" s="255">
        <v>3</v>
      </c>
      <c r="E545" s="256">
        <v>70</v>
      </c>
      <c r="F545" s="255">
        <v>80</v>
      </c>
      <c r="G545" s="253">
        <f>F545/D545</f>
        <v>26.6666666666667</v>
      </c>
      <c r="H545" s="253">
        <f t="shared" si="89"/>
        <v>1.14285714285714</v>
      </c>
    </row>
    <row r="546" s="184" customFormat="1" spans="1:8">
      <c r="A546" s="184">
        <f t="shared" si="88"/>
        <v>5</v>
      </c>
      <c r="B546" s="192">
        <v>20807</v>
      </c>
      <c r="C546" s="251" t="s">
        <v>433</v>
      </c>
      <c r="D546" s="198">
        <f>SUM(D547:D555)</f>
        <v>3415</v>
      </c>
      <c r="E546" s="256">
        <f>SUM(E547:E555)</f>
        <v>2877</v>
      </c>
      <c r="F546" s="198">
        <f t="shared" ref="D546:F546" si="94">SUM(F547:F555)</f>
        <v>3415</v>
      </c>
      <c r="G546" s="253">
        <f>F546/D546</f>
        <v>1</v>
      </c>
      <c r="H546" s="253">
        <f t="shared" si="89"/>
        <v>1.18700034758429</v>
      </c>
    </row>
    <row r="547" spans="1:8">
      <c r="A547" s="184">
        <f t="shared" si="88"/>
        <v>7</v>
      </c>
      <c r="B547" s="192">
        <v>2080701</v>
      </c>
      <c r="C547" s="251" t="s">
        <v>434</v>
      </c>
      <c r="D547" s="255">
        <v>6</v>
      </c>
      <c r="E547" s="256">
        <v>0</v>
      </c>
      <c r="F547" s="255">
        <v>6</v>
      </c>
      <c r="G547" s="253">
        <f>F547/D547</f>
        <v>1</v>
      </c>
      <c r="H547" s="253" t="e">
        <f t="shared" si="89"/>
        <v>#DIV/0!</v>
      </c>
    </row>
    <row r="548" spans="1:8">
      <c r="A548" s="184">
        <f t="shared" si="88"/>
        <v>7</v>
      </c>
      <c r="B548" s="192">
        <v>2080702</v>
      </c>
      <c r="C548" s="251" t="s">
        <v>435</v>
      </c>
      <c r="D548" s="255">
        <v>0</v>
      </c>
      <c r="E548" s="256">
        <v>0</v>
      </c>
      <c r="F548" s="255">
        <v>0</v>
      </c>
      <c r="G548" s="253"/>
      <c r="H548" s="253"/>
    </row>
    <row r="549" spans="1:8">
      <c r="A549" s="184">
        <f t="shared" si="88"/>
        <v>7</v>
      </c>
      <c r="B549" s="192">
        <v>2080704</v>
      </c>
      <c r="C549" s="251" t="s">
        <v>436</v>
      </c>
      <c r="D549" s="255">
        <v>0</v>
      </c>
      <c r="E549" s="256">
        <v>0</v>
      </c>
      <c r="F549" s="255">
        <v>0</v>
      </c>
      <c r="G549" s="253"/>
      <c r="H549" s="253"/>
    </row>
    <row r="550" spans="1:8">
      <c r="A550" s="184">
        <f t="shared" si="88"/>
        <v>7</v>
      </c>
      <c r="B550" s="192">
        <v>2080705</v>
      </c>
      <c r="C550" s="251" t="s">
        <v>437</v>
      </c>
      <c r="D550" s="255">
        <v>0</v>
      </c>
      <c r="E550" s="256">
        <v>0</v>
      </c>
      <c r="F550" s="255">
        <v>0</v>
      </c>
      <c r="G550" s="253"/>
      <c r="H550" s="253"/>
    </row>
    <row r="551" spans="1:8">
      <c r="A551" s="184">
        <f t="shared" si="88"/>
        <v>7</v>
      </c>
      <c r="B551" s="192">
        <v>2080709</v>
      </c>
      <c r="C551" s="251" t="s">
        <v>438</v>
      </c>
      <c r="D551" s="255">
        <v>0</v>
      </c>
      <c r="E551" s="256">
        <v>0</v>
      </c>
      <c r="F551" s="255">
        <v>0</v>
      </c>
      <c r="G551" s="253"/>
      <c r="H551" s="253"/>
    </row>
    <row r="552" spans="1:8">
      <c r="A552" s="184">
        <f t="shared" si="88"/>
        <v>7</v>
      </c>
      <c r="B552" s="192">
        <v>2080711</v>
      </c>
      <c r="C552" s="251" t="s">
        <v>439</v>
      </c>
      <c r="D552" s="255">
        <v>0</v>
      </c>
      <c r="E552" s="256">
        <v>0</v>
      </c>
      <c r="F552" s="255">
        <v>0</v>
      </c>
      <c r="G552" s="253"/>
      <c r="H552" s="253"/>
    </row>
    <row r="553" spans="1:8">
      <c r="A553" s="184">
        <f t="shared" si="88"/>
        <v>7</v>
      </c>
      <c r="B553" s="192">
        <v>2080712</v>
      </c>
      <c r="C553" s="251" t="s">
        <v>440</v>
      </c>
      <c r="D553" s="255">
        <v>0</v>
      </c>
      <c r="E553" s="256">
        <v>0</v>
      </c>
      <c r="F553" s="255">
        <v>0</v>
      </c>
      <c r="G553" s="253"/>
      <c r="H553" s="253"/>
    </row>
    <row r="554" spans="1:8">
      <c r="A554" s="184">
        <f t="shared" si="88"/>
        <v>7</v>
      </c>
      <c r="B554" s="192">
        <v>2080713</v>
      </c>
      <c r="C554" s="251" t="s">
        <v>441</v>
      </c>
      <c r="D554" s="255">
        <v>0</v>
      </c>
      <c r="E554" s="256">
        <v>0</v>
      </c>
      <c r="F554" s="255">
        <v>0</v>
      </c>
      <c r="G554" s="253"/>
      <c r="H554" s="253"/>
    </row>
    <row r="555" spans="1:8">
      <c r="A555" s="184">
        <f t="shared" si="88"/>
        <v>7</v>
      </c>
      <c r="B555" s="192">
        <v>2080799</v>
      </c>
      <c r="C555" s="251" t="s">
        <v>442</v>
      </c>
      <c r="D555" s="255">
        <v>3409</v>
      </c>
      <c r="E555" s="256">
        <v>2877</v>
      </c>
      <c r="F555" s="255">
        <v>3409</v>
      </c>
      <c r="G555" s="253">
        <f t="shared" ref="G555:G560" si="95">F555/D555</f>
        <v>1</v>
      </c>
      <c r="H555" s="253">
        <f t="shared" si="89"/>
        <v>1.18491484184915</v>
      </c>
    </row>
    <row r="556" s="184" customFormat="1" spans="1:8">
      <c r="A556" s="184">
        <f t="shared" si="88"/>
        <v>5</v>
      </c>
      <c r="B556" s="192">
        <v>20808</v>
      </c>
      <c r="C556" s="251" t="s">
        <v>443</v>
      </c>
      <c r="D556" s="198">
        <f>SUM(D557:D564)</f>
        <v>12793</v>
      </c>
      <c r="E556" s="256">
        <f>SUM(E557:E564)</f>
        <v>13414</v>
      </c>
      <c r="F556" s="198">
        <f t="shared" ref="D556:F556" si="96">SUM(F557:F564)</f>
        <v>14893</v>
      </c>
      <c r="G556" s="253">
        <f t="shared" si="95"/>
        <v>1.16415227077308</v>
      </c>
      <c r="H556" s="253">
        <f t="shared" si="89"/>
        <v>1.11025793946623</v>
      </c>
    </row>
    <row r="557" spans="1:8">
      <c r="A557" s="184">
        <f t="shared" si="88"/>
        <v>7</v>
      </c>
      <c r="B557" s="192">
        <v>2080801</v>
      </c>
      <c r="C557" s="251" t="s">
        <v>444</v>
      </c>
      <c r="D557" s="255">
        <v>1409</v>
      </c>
      <c r="E557" s="256">
        <v>1831</v>
      </c>
      <c r="F557" s="255">
        <v>2409</v>
      </c>
      <c r="G557" s="253">
        <f t="shared" si="95"/>
        <v>1.7097232079489</v>
      </c>
      <c r="H557" s="253">
        <f t="shared" si="89"/>
        <v>1.31567449481158</v>
      </c>
    </row>
    <row r="558" spans="1:8">
      <c r="A558" s="184">
        <f t="shared" si="88"/>
        <v>7</v>
      </c>
      <c r="B558" s="192">
        <v>2080802</v>
      </c>
      <c r="C558" s="251" t="s">
        <v>445</v>
      </c>
      <c r="D558" s="255">
        <v>527</v>
      </c>
      <c r="E558" s="256">
        <v>477</v>
      </c>
      <c r="F558" s="255">
        <v>527</v>
      </c>
      <c r="G558" s="253">
        <f t="shared" si="95"/>
        <v>1</v>
      </c>
      <c r="H558" s="253">
        <f t="shared" si="89"/>
        <v>1.10482180293501</v>
      </c>
    </row>
    <row r="559" spans="1:8">
      <c r="A559" s="184">
        <f t="shared" si="88"/>
        <v>7</v>
      </c>
      <c r="B559" s="192">
        <v>2080803</v>
      </c>
      <c r="C559" s="251" t="s">
        <v>446</v>
      </c>
      <c r="D559" s="255">
        <v>270</v>
      </c>
      <c r="E559" s="256">
        <v>253</v>
      </c>
      <c r="F559" s="255">
        <v>270</v>
      </c>
      <c r="G559" s="253">
        <f t="shared" si="95"/>
        <v>1</v>
      </c>
      <c r="H559" s="253">
        <f t="shared" si="89"/>
        <v>1.06719367588933</v>
      </c>
    </row>
    <row r="560" spans="1:8">
      <c r="A560" s="184">
        <f t="shared" si="88"/>
        <v>7</v>
      </c>
      <c r="B560" s="192">
        <v>2080805</v>
      </c>
      <c r="C560" s="251" t="s">
        <v>447</v>
      </c>
      <c r="D560" s="255">
        <v>235</v>
      </c>
      <c r="E560" s="256">
        <v>1372</v>
      </c>
      <c r="F560" s="255">
        <v>1335</v>
      </c>
      <c r="G560" s="253">
        <f t="shared" si="95"/>
        <v>5.68085106382979</v>
      </c>
      <c r="H560" s="253">
        <f t="shared" si="89"/>
        <v>0.973032069970845</v>
      </c>
    </row>
    <row r="561" spans="1:8">
      <c r="A561" s="184">
        <f t="shared" si="88"/>
        <v>7</v>
      </c>
      <c r="B561" s="192">
        <v>2080806</v>
      </c>
      <c r="C561" s="251" t="s">
        <v>448</v>
      </c>
      <c r="D561" s="255">
        <v>0</v>
      </c>
      <c r="E561" s="256">
        <v>0</v>
      </c>
      <c r="F561" s="255">
        <v>0</v>
      </c>
      <c r="G561" s="253"/>
      <c r="H561" s="253"/>
    </row>
    <row r="562" spans="1:8">
      <c r="A562" s="184">
        <f t="shared" si="88"/>
        <v>7</v>
      </c>
      <c r="B562" s="192">
        <v>2080807</v>
      </c>
      <c r="C562" s="251" t="s">
        <v>449</v>
      </c>
      <c r="D562" s="255">
        <v>0</v>
      </c>
      <c r="E562" s="256">
        <v>0</v>
      </c>
      <c r="F562" s="255">
        <v>0</v>
      </c>
      <c r="G562" s="253"/>
      <c r="H562" s="253"/>
    </row>
    <row r="563" spans="1:8">
      <c r="A563" s="184">
        <f t="shared" si="88"/>
        <v>7</v>
      </c>
      <c r="B563" s="192">
        <v>2080808</v>
      </c>
      <c r="C563" s="251" t="s">
        <v>450</v>
      </c>
      <c r="D563" s="255">
        <v>0</v>
      </c>
      <c r="E563" s="256">
        <v>0</v>
      </c>
      <c r="F563" s="255">
        <v>0</v>
      </c>
      <c r="G563" s="253"/>
      <c r="H563" s="253"/>
    </row>
    <row r="564" spans="1:8">
      <c r="A564" s="184">
        <f t="shared" si="88"/>
        <v>7</v>
      </c>
      <c r="B564" s="192">
        <v>2080899</v>
      </c>
      <c r="C564" s="251" t="s">
        <v>451</v>
      </c>
      <c r="D564" s="255">
        <v>10352</v>
      </c>
      <c r="E564" s="256">
        <v>9481</v>
      </c>
      <c r="F564" s="255">
        <v>10352</v>
      </c>
      <c r="G564" s="253">
        <f>F564/D564</f>
        <v>1</v>
      </c>
      <c r="H564" s="253">
        <f t="shared" si="89"/>
        <v>1.09186794641915</v>
      </c>
    </row>
    <row r="565" s="184" customFormat="1" spans="1:8">
      <c r="A565" s="184">
        <f t="shared" si="88"/>
        <v>5</v>
      </c>
      <c r="B565" s="192">
        <v>20809</v>
      </c>
      <c r="C565" s="251" t="s">
        <v>452</v>
      </c>
      <c r="D565" s="198">
        <f>SUM(D566:D571)</f>
        <v>1840</v>
      </c>
      <c r="E565" s="256">
        <f>SUM(E566:E571)</f>
        <v>2160</v>
      </c>
      <c r="F565" s="198">
        <f t="shared" ref="D565:F565" si="97">SUM(F566:F571)</f>
        <v>2315</v>
      </c>
      <c r="G565" s="253">
        <f>F565/D565</f>
        <v>1.25815217391304</v>
      </c>
      <c r="H565" s="253">
        <f t="shared" si="89"/>
        <v>1.07175925925926</v>
      </c>
    </row>
    <row r="566" spans="1:8">
      <c r="A566" s="184">
        <f t="shared" si="88"/>
        <v>7</v>
      </c>
      <c r="B566" s="192">
        <v>2080901</v>
      </c>
      <c r="C566" s="251" t="s">
        <v>453</v>
      </c>
      <c r="D566" s="255">
        <v>36</v>
      </c>
      <c r="E566" s="256">
        <v>452</v>
      </c>
      <c r="F566" s="255">
        <v>536</v>
      </c>
      <c r="G566" s="253">
        <f>F566/D566</f>
        <v>14.8888888888889</v>
      </c>
      <c r="H566" s="253">
        <f t="shared" si="89"/>
        <v>1.1858407079646</v>
      </c>
    </row>
    <row r="567" spans="1:8">
      <c r="A567" s="184">
        <f t="shared" si="88"/>
        <v>7</v>
      </c>
      <c r="B567" s="192">
        <v>2080902</v>
      </c>
      <c r="C567" s="251" t="s">
        <v>454</v>
      </c>
      <c r="D567" s="255">
        <v>339</v>
      </c>
      <c r="E567" s="256">
        <v>463</v>
      </c>
      <c r="F567" s="255">
        <v>539</v>
      </c>
      <c r="G567" s="253">
        <f>F567/D567</f>
        <v>1.58997050147493</v>
      </c>
      <c r="H567" s="253">
        <f t="shared" si="89"/>
        <v>1.16414686825054</v>
      </c>
    </row>
    <row r="568" spans="1:8">
      <c r="A568" s="184">
        <f t="shared" si="88"/>
        <v>7</v>
      </c>
      <c r="B568" s="192">
        <v>2080903</v>
      </c>
      <c r="C568" s="251" t="s">
        <v>455</v>
      </c>
      <c r="D568" s="255">
        <v>0</v>
      </c>
      <c r="E568" s="256">
        <v>57</v>
      </c>
      <c r="F568" s="255">
        <v>0</v>
      </c>
      <c r="G568" s="253"/>
      <c r="H568" s="253"/>
    </row>
    <row r="569" spans="1:8">
      <c r="A569" s="184">
        <f t="shared" si="88"/>
        <v>7</v>
      </c>
      <c r="B569" s="192">
        <v>2080904</v>
      </c>
      <c r="C569" s="251" t="s">
        <v>456</v>
      </c>
      <c r="D569" s="255">
        <v>583</v>
      </c>
      <c r="E569" s="256">
        <v>44</v>
      </c>
      <c r="F569" s="255">
        <v>58</v>
      </c>
      <c r="G569" s="253">
        <f>F569/D569</f>
        <v>0.0994854202401372</v>
      </c>
      <c r="H569" s="253">
        <f t="shared" si="89"/>
        <v>1.31818181818182</v>
      </c>
    </row>
    <row r="570" spans="1:8">
      <c r="A570" s="184">
        <f t="shared" si="88"/>
        <v>7</v>
      </c>
      <c r="B570" s="192">
        <v>2080905</v>
      </c>
      <c r="C570" s="251" t="s">
        <v>457</v>
      </c>
      <c r="D570" s="255">
        <v>2</v>
      </c>
      <c r="E570" s="256">
        <v>1</v>
      </c>
      <c r="F570" s="255">
        <v>2</v>
      </c>
      <c r="G570" s="253">
        <f t="shared" ref="G569:G574" si="98">F570/D570</f>
        <v>1</v>
      </c>
      <c r="H570" s="253">
        <f t="shared" si="89"/>
        <v>2</v>
      </c>
    </row>
    <row r="571" spans="1:8">
      <c r="A571" s="184">
        <f t="shared" si="88"/>
        <v>7</v>
      </c>
      <c r="B571" s="192">
        <v>2080999</v>
      </c>
      <c r="C571" s="251" t="s">
        <v>458</v>
      </c>
      <c r="D571" s="255">
        <v>880</v>
      </c>
      <c r="E571" s="256">
        <v>1143</v>
      </c>
      <c r="F571" s="255">
        <v>1180</v>
      </c>
      <c r="G571" s="253">
        <f t="shared" si="98"/>
        <v>1.34090909090909</v>
      </c>
      <c r="H571" s="253">
        <f t="shared" si="89"/>
        <v>1.0323709536308</v>
      </c>
    </row>
    <row r="572" s="184" customFormat="1" spans="1:8">
      <c r="A572" s="184">
        <f t="shared" si="88"/>
        <v>5</v>
      </c>
      <c r="B572" s="192">
        <v>20810</v>
      </c>
      <c r="C572" s="251" t="s">
        <v>459</v>
      </c>
      <c r="D572" s="198">
        <f>SUM(D573:D579)</f>
        <v>1149</v>
      </c>
      <c r="E572" s="256">
        <f>SUM(E573:E579)</f>
        <v>1471</v>
      </c>
      <c r="F572" s="198">
        <f t="shared" ref="D572:F572" si="99">SUM(F573:F579)</f>
        <v>1503</v>
      </c>
      <c r="G572" s="253">
        <f t="shared" si="98"/>
        <v>1.30809399477807</v>
      </c>
      <c r="H572" s="253">
        <f t="shared" si="89"/>
        <v>1.02175390890551</v>
      </c>
    </row>
    <row r="573" spans="1:8">
      <c r="A573" s="184">
        <f t="shared" si="88"/>
        <v>7</v>
      </c>
      <c r="B573" s="192">
        <v>2081001</v>
      </c>
      <c r="C573" s="251" t="s">
        <v>460</v>
      </c>
      <c r="D573" s="255">
        <v>240</v>
      </c>
      <c r="E573" s="256">
        <v>224</v>
      </c>
      <c r="F573" s="255">
        <v>240</v>
      </c>
      <c r="G573" s="253">
        <f t="shared" si="98"/>
        <v>1</v>
      </c>
      <c r="H573" s="253">
        <f t="shared" si="89"/>
        <v>1.07142857142857</v>
      </c>
    </row>
    <row r="574" spans="1:8">
      <c r="A574" s="184">
        <f t="shared" si="88"/>
        <v>7</v>
      </c>
      <c r="B574" s="192">
        <v>2081002</v>
      </c>
      <c r="C574" s="251" t="s">
        <v>461</v>
      </c>
      <c r="D574" s="255">
        <v>422</v>
      </c>
      <c r="E574" s="256">
        <v>457</v>
      </c>
      <c r="F574" s="255">
        <v>422</v>
      </c>
      <c r="G574" s="253">
        <f t="shared" si="98"/>
        <v>1</v>
      </c>
      <c r="H574" s="253">
        <f t="shared" si="89"/>
        <v>0.923413566739606</v>
      </c>
    </row>
    <row r="575" spans="1:8">
      <c r="A575" s="184">
        <f t="shared" si="88"/>
        <v>7</v>
      </c>
      <c r="B575" s="192">
        <v>2081003</v>
      </c>
      <c r="C575" s="251" t="s">
        <v>462</v>
      </c>
      <c r="D575" s="255">
        <v>0</v>
      </c>
      <c r="E575" s="256">
        <v>0</v>
      </c>
      <c r="F575" s="255">
        <v>0</v>
      </c>
      <c r="G575" s="253"/>
      <c r="H575" s="253"/>
    </row>
    <row r="576" spans="1:8">
      <c r="A576" s="184">
        <f t="shared" si="88"/>
        <v>7</v>
      </c>
      <c r="B576" s="192">
        <v>2081004</v>
      </c>
      <c r="C576" s="251" t="s">
        <v>463</v>
      </c>
      <c r="D576" s="255">
        <v>24</v>
      </c>
      <c r="E576" s="256">
        <v>66</v>
      </c>
      <c r="F576" s="255">
        <v>78</v>
      </c>
      <c r="G576" s="253">
        <f>F576/D576</f>
        <v>3.25</v>
      </c>
      <c r="H576" s="253">
        <f t="shared" si="89"/>
        <v>1.18181818181818</v>
      </c>
    </row>
    <row r="577" spans="1:8">
      <c r="A577" s="184">
        <f t="shared" si="88"/>
        <v>7</v>
      </c>
      <c r="B577" s="192">
        <v>2081005</v>
      </c>
      <c r="C577" s="251" t="s">
        <v>464</v>
      </c>
      <c r="D577" s="255">
        <v>0</v>
      </c>
      <c r="E577" s="256">
        <v>0</v>
      </c>
      <c r="F577" s="255">
        <v>0</v>
      </c>
      <c r="G577" s="253"/>
      <c r="H577" s="253"/>
    </row>
    <row r="578" spans="1:8">
      <c r="A578" s="184">
        <f t="shared" si="88"/>
        <v>7</v>
      </c>
      <c r="B578" s="192">
        <v>2081006</v>
      </c>
      <c r="C578" s="251" t="s">
        <v>465</v>
      </c>
      <c r="D578" s="255">
        <v>420</v>
      </c>
      <c r="E578" s="256">
        <v>675</v>
      </c>
      <c r="F578" s="255">
        <v>720</v>
      </c>
      <c r="G578" s="253">
        <f>F578/D578</f>
        <v>1.71428571428571</v>
      </c>
      <c r="H578" s="253">
        <f t="shared" si="89"/>
        <v>1.06666666666667</v>
      </c>
    </row>
    <row r="579" spans="1:8">
      <c r="A579" s="184">
        <f t="shared" si="88"/>
        <v>7</v>
      </c>
      <c r="B579" s="192">
        <v>2081099</v>
      </c>
      <c r="C579" s="251" t="s">
        <v>466</v>
      </c>
      <c r="D579" s="255">
        <v>43</v>
      </c>
      <c r="E579" s="256">
        <v>49</v>
      </c>
      <c r="F579" s="255">
        <v>43</v>
      </c>
      <c r="G579" s="253">
        <f>F579/D579</f>
        <v>1</v>
      </c>
      <c r="H579" s="253">
        <f t="shared" si="89"/>
        <v>0.877551020408163</v>
      </c>
    </row>
    <row r="580" s="184" customFormat="1" spans="1:8">
      <c r="A580" s="184">
        <f t="shared" si="88"/>
        <v>5</v>
      </c>
      <c r="B580" s="192">
        <v>20811</v>
      </c>
      <c r="C580" s="251" t="s">
        <v>467</v>
      </c>
      <c r="D580" s="198">
        <f>SUM(D581:D588)</f>
        <v>3827</v>
      </c>
      <c r="E580" s="256">
        <f>SUM(E581:E588)</f>
        <v>3768</v>
      </c>
      <c r="F580" s="198">
        <f t="shared" ref="D580:F580" si="100">SUM(F581:F588)</f>
        <v>4277</v>
      </c>
      <c r="G580" s="253">
        <f>F580/D580</f>
        <v>1.11758557616932</v>
      </c>
      <c r="H580" s="253">
        <f t="shared" si="89"/>
        <v>1.13508492569002</v>
      </c>
    </row>
    <row r="581" spans="1:8">
      <c r="A581" s="184">
        <f t="shared" si="88"/>
        <v>7</v>
      </c>
      <c r="B581" s="192">
        <v>2081101</v>
      </c>
      <c r="C581" s="251" t="s">
        <v>67</v>
      </c>
      <c r="D581" s="255">
        <v>104</v>
      </c>
      <c r="E581" s="256">
        <v>125</v>
      </c>
      <c r="F581" s="255">
        <v>124</v>
      </c>
      <c r="G581" s="253">
        <f>F581/D581</f>
        <v>1.19230769230769</v>
      </c>
      <c r="H581" s="253">
        <f t="shared" si="89"/>
        <v>0.992</v>
      </c>
    </row>
    <row r="582" spans="1:8">
      <c r="A582" s="184">
        <f t="shared" si="88"/>
        <v>7</v>
      </c>
      <c r="B582" s="192">
        <v>2081102</v>
      </c>
      <c r="C582" s="251" t="s">
        <v>68</v>
      </c>
      <c r="D582" s="255">
        <v>0</v>
      </c>
      <c r="E582" s="256">
        <v>0</v>
      </c>
      <c r="F582" s="255">
        <v>0</v>
      </c>
      <c r="G582" s="253"/>
      <c r="H582" s="253"/>
    </row>
    <row r="583" spans="1:8">
      <c r="A583" s="184">
        <f t="shared" ref="A583:A646" si="101">LEN(B583)</f>
        <v>7</v>
      </c>
      <c r="B583" s="192">
        <v>2081103</v>
      </c>
      <c r="C583" s="251" t="s">
        <v>69</v>
      </c>
      <c r="D583" s="255">
        <v>0</v>
      </c>
      <c r="E583" s="256">
        <v>0</v>
      </c>
      <c r="F583" s="255">
        <v>0</v>
      </c>
      <c r="G583" s="253"/>
      <c r="H583" s="253"/>
    </row>
    <row r="584" spans="1:8">
      <c r="A584" s="184">
        <f t="shared" si="101"/>
        <v>7</v>
      </c>
      <c r="B584" s="192">
        <v>2081104</v>
      </c>
      <c r="C584" s="251" t="s">
        <v>468</v>
      </c>
      <c r="D584" s="255">
        <v>131</v>
      </c>
      <c r="E584" s="256">
        <v>115</v>
      </c>
      <c r="F584" s="255">
        <v>131</v>
      </c>
      <c r="G584" s="253">
        <f>F584/D584</f>
        <v>1</v>
      </c>
      <c r="H584" s="253">
        <f t="shared" ref="H583:H646" si="102">F584/E584</f>
        <v>1.13913043478261</v>
      </c>
    </row>
    <row r="585" spans="1:8">
      <c r="A585" s="184">
        <f t="shared" si="101"/>
        <v>7</v>
      </c>
      <c r="B585" s="192">
        <v>2081105</v>
      </c>
      <c r="C585" s="251" t="s">
        <v>469</v>
      </c>
      <c r="D585" s="255">
        <v>159</v>
      </c>
      <c r="E585" s="256">
        <v>176</v>
      </c>
      <c r="F585" s="255">
        <v>189</v>
      </c>
      <c r="G585" s="253">
        <f>F585/D585</f>
        <v>1.18867924528302</v>
      </c>
      <c r="H585" s="253">
        <f t="shared" si="102"/>
        <v>1.07386363636364</v>
      </c>
    </row>
    <row r="586" spans="1:8">
      <c r="A586" s="184">
        <f t="shared" si="101"/>
        <v>7</v>
      </c>
      <c r="B586" s="192">
        <v>2081106</v>
      </c>
      <c r="C586" s="251" t="s">
        <v>470</v>
      </c>
      <c r="D586" s="255">
        <v>18</v>
      </c>
      <c r="E586" s="256">
        <v>7</v>
      </c>
      <c r="F586" s="255">
        <v>18</v>
      </c>
      <c r="G586" s="253">
        <f>F586/D586</f>
        <v>1</v>
      </c>
      <c r="H586" s="253">
        <f t="shared" si="102"/>
        <v>2.57142857142857</v>
      </c>
    </row>
    <row r="587" spans="1:8">
      <c r="A587" s="184">
        <f t="shared" si="101"/>
        <v>7</v>
      </c>
      <c r="B587" s="192">
        <v>2081107</v>
      </c>
      <c r="C587" s="251" t="s">
        <v>471</v>
      </c>
      <c r="D587" s="255">
        <v>1998</v>
      </c>
      <c r="E587" s="256">
        <v>2145</v>
      </c>
      <c r="F587" s="255">
        <v>2398</v>
      </c>
      <c r="G587" s="253">
        <f>F587/D587</f>
        <v>1.2002002002002</v>
      </c>
      <c r="H587" s="253">
        <f t="shared" si="102"/>
        <v>1.11794871794872</v>
      </c>
    </row>
    <row r="588" spans="1:8">
      <c r="A588" s="184">
        <f t="shared" si="101"/>
        <v>7</v>
      </c>
      <c r="B588" s="192">
        <v>2081199</v>
      </c>
      <c r="C588" s="251" t="s">
        <v>472</v>
      </c>
      <c r="D588" s="255">
        <v>1417</v>
      </c>
      <c r="E588" s="256">
        <v>1200</v>
      </c>
      <c r="F588" s="255">
        <v>1417</v>
      </c>
      <c r="G588" s="253">
        <f>F588/D588</f>
        <v>1</v>
      </c>
      <c r="H588" s="253">
        <f t="shared" si="102"/>
        <v>1.18083333333333</v>
      </c>
    </row>
    <row r="589" s="184" customFormat="1" spans="1:8">
      <c r="A589" s="184">
        <f t="shared" si="101"/>
        <v>5</v>
      </c>
      <c r="B589" s="192">
        <v>20816</v>
      </c>
      <c r="C589" s="251" t="s">
        <v>473</v>
      </c>
      <c r="D589" s="198">
        <f>SUM(D590:D593)</f>
        <v>1</v>
      </c>
      <c r="E589" s="256">
        <f>SUM(E590:E593)</f>
        <v>61</v>
      </c>
      <c r="F589" s="198">
        <f t="shared" ref="D589:F589" si="103">SUM(F590:F593)</f>
        <v>1</v>
      </c>
      <c r="G589" s="253"/>
      <c r="H589" s="253">
        <f t="shared" si="102"/>
        <v>0.0163934426229508</v>
      </c>
    </row>
    <row r="590" spans="1:8">
      <c r="A590" s="184">
        <f t="shared" si="101"/>
        <v>7</v>
      </c>
      <c r="B590" s="192">
        <v>2081601</v>
      </c>
      <c r="C590" s="251" t="s">
        <v>67</v>
      </c>
      <c r="D590" s="255">
        <v>0</v>
      </c>
      <c r="E590" s="256">
        <v>26</v>
      </c>
      <c r="F590" s="255">
        <v>0</v>
      </c>
      <c r="G590" s="253"/>
      <c r="H590" s="253"/>
    </row>
    <row r="591" spans="1:8">
      <c r="A591" s="184">
        <f t="shared" si="101"/>
        <v>7</v>
      </c>
      <c r="B591" s="192">
        <v>2081602</v>
      </c>
      <c r="C591" s="251" t="s">
        <v>68</v>
      </c>
      <c r="D591" s="255">
        <v>0</v>
      </c>
      <c r="E591" s="256">
        <v>0</v>
      </c>
      <c r="F591" s="255">
        <v>0</v>
      </c>
      <c r="G591" s="253"/>
      <c r="H591" s="253"/>
    </row>
    <row r="592" spans="1:8">
      <c r="A592" s="184">
        <f t="shared" si="101"/>
        <v>7</v>
      </c>
      <c r="B592" s="192">
        <v>2081603</v>
      </c>
      <c r="C592" s="251" t="s">
        <v>69</v>
      </c>
      <c r="D592" s="255">
        <v>0</v>
      </c>
      <c r="E592" s="256">
        <v>0</v>
      </c>
      <c r="F592" s="255">
        <v>0</v>
      </c>
      <c r="G592" s="253"/>
      <c r="H592" s="253"/>
    </row>
    <row r="593" spans="1:8">
      <c r="A593" s="184">
        <f t="shared" si="101"/>
        <v>7</v>
      </c>
      <c r="B593" s="192">
        <v>2081699</v>
      </c>
      <c r="C593" s="251" t="s">
        <v>474</v>
      </c>
      <c r="D593" s="255">
        <v>1</v>
      </c>
      <c r="E593" s="256">
        <v>35</v>
      </c>
      <c r="F593" s="255">
        <v>1</v>
      </c>
      <c r="G593" s="253">
        <f>F593/D593</f>
        <v>1</v>
      </c>
      <c r="H593" s="253">
        <f t="shared" si="102"/>
        <v>0.0285714285714286</v>
      </c>
    </row>
    <row r="594" s="184" customFormat="1" spans="1:8">
      <c r="A594" s="184">
        <f t="shared" si="101"/>
        <v>5</v>
      </c>
      <c r="B594" s="192">
        <v>20819</v>
      </c>
      <c r="C594" s="251" t="s">
        <v>475</v>
      </c>
      <c r="D594" s="198">
        <f>SUM(D595:D596)</f>
        <v>8039</v>
      </c>
      <c r="E594" s="256">
        <f>SUM(E595:E596)</f>
        <v>7094</v>
      </c>
      <c r="F594" s="198">
        <f t="shared" ref="D594:F594" si="104">SUM(F595:F596)</f>
        <v>8039</v>
      </c>
      <c r="G594" s="253">
        <f t="shared" ref="G594:G600" si="105">F594/D594</f>
        <v>1</v>
      </c>
      <c r="H594" s="253">
        <f t="shared" si="102"/>
        <v>1.13321116436425</v>
      </c>
    </row>
    <row r="595" spans="1:8">
      <c r="A595" s="184">
        <f t="shared" si="101"/>
        <v>7</v>
      </c>
      <c r="B595" s="192">
        <v>2081901</v>
      </c>
      <c r="C595" s="251" t="s">
        <v>476</v>
      </c>
      <c r="D595" s="255">
        <v>1255</v>
      </c>
      <c r="E595" s="256">
        <v>1101</v>
      </c>
      <c r="F595" s="255">
        <v>1255</v>
      </c>
      <c r="G595" s="253">
        <f t="shared" si="105"/>
        <v>1</v>
      </c>
      <c r="H595" s="253">
        <f t="shared" si="102"/>
        <v>1.13987284287012</v>
      </c>
    </row>
    <row r="596" spans="1:8">
      <c r="A596" s="184">
        <f t="shared" si="101"/>
        <v>7</v>
      </c>
      <c r="B596" s="192">
        <v>2081902</v>
      </c>
      <c r="C596" s="251" t="s">
        <v>477</v>
      </c>
      <c r="D596" s="255">
        <v>6784</v>
      </c>
      <c r="E596" s="256">
        <v>5993</v>
      </c>
      <c r="F596" s="255">
        <v>6784</v>
      </c>
      <c r="G596" s="253">
        <f t="shared" si="105"/>
        <v>1</v>
      </c>
      <c r="H596" s="253">
        <f t="shared" si="102"/>
        <v>1.13198731853829</v>
      </c>
    </row>
    <row r="597" s="184" customFormat="1" spans="1:8">
      <c r="A597" s="184">
        <f t="shared" si="101"/>
        <v>5</v>
      </c>
      <c r="B597" s="192">
        <v>20820</v>
      </c>
      <c r="C597" s="251" t="s">
        <v>478</v>
      </c>
      <c r="D597" s="198">
        <f>SUM(D598:D599)</f>
        <v>1044</v>
      </c>
      <c r="E597" s="256">
        <f>SUM(E598:E599)</f>
        <v>1904</v>
      </c>
      <c r="F597" s="198">
        <f t="shared" ref="D597:F597" si="106">SUM(F598:F599)</f>
        <v>2014</v>
      </c>
      <c r="G597" s="253">
        <f t="shared" si="105"/>
        <v>1.92911877394636</v>
      </c>
      <c r="H597" s="253">
        <f t="shared" si="102"/>
        <v>1.0577731092437</v>
      </c>
    </row>
    <row r="598" spans="1:8">
      <c r="A598" s="184">
        <f t="shared" si="101"/>
        <v>7</v>
      </c>
      <c r="B598" s="192">
        <v>2082001</v>
      </c>
      <c r="C598" s="251" t="s">
        <v>479</v>
      </c>
      <c r="D598" s="255">
        <v>934</v>
      </c>
      <c r="E598" s="256">
        <v>1838</v>
      </c>
      <c r="F598" s="255">
        <v>1934</v>
      </c>
      <c r="G598" s="253">
        <f t="shared" si="105"/>
        <v>2.07066381156317</v>
      </c>
      <c r="H598" s="253">
        <f t="shared" si="102"/>
        <v>1.05223068552775</v>
      </c>
    </row>
    <row r="599" spans="1:8">
      <c r="A599" s="184">
        <f t="shared" si="101"/>
        <v>7</v>
      </c>
      <c r="B599" s="192">
        <v>2082002</v>
      </c>
      <c r="C599" s="251" t="s">
        <v>480</v>
      </c>
      <c r="D599" s="255">
        <v>110</v>
      </c>
      <c r="E599" s="256">
        <v>66</v>
      </c>
      <c r="F599" s="255">
        <v>80</v>
      </c>
      <c r="G599" s="253">
        <f t="shared" si="105"/>
        <v>0.727272727272727</v>
      </c>
      <c r="H599" s="253">
        <f t="shared" si="102"/>
        <v>1.21212121212121</v>
      </c>
    </row>
    <row r="600" s="184" customFormat="1" spans="1:8">
      <c r="A600" s="184">
        <f t="shared" si="101"/>
        <v>5</v>
      </c>
      <c r="B600" s="192">
        <v>20821</v>
      </c>
      <c r="C600" s="251" t="s">
        <v>481</v>
      </c>
      <c r="D600" s="198">
        <f>SUM(D601:D602)</f>
        <v>6117</v>
      </c>
      <c r="E600" s="256">
        <f>SUM(E601:E602)</f>
        <v>6004</v>
      </c>
      <c r="F600" s="198">
        <f t="shared" ref="D600:F600" si="107">SUM(F601:F602)</f>
        <v>6117</v>
      </c>
      <c r="G600" s="253">
        <f t="shared" si="105"/>
        <v>1</v>
      </c>
      <c r="H600" s="253">
        <f t="shared" si="102"/>
        <v>1.01882078614257</v>
      </c>
    </row>
    <row r="601" spans="1:8">
      <c r="A601" s="184">
        <f t="shared" si="101"/>
        <v>7</v>
      </c>
      <c r="B601" s="192">
        <v>2082101</v>
      </c>
      <c r="C601" s="251" t="s">
        <v>482</v>
      </c>
      <c r="D601" s="255">
        <v>0</v>
      </c>
      <c r="E601" s="256">
        <v>0</v>
      </c>
      <c r="F601" s="255">
        <v>0</v>
      </c>
      <c r="G601" s="253"/>
      <c r="H601" s="253"/>
    </row>
    <row r="602" spans="1:8">
      <c r="A602" s="184">
        <f t="shared" si="101"/>
        <v>7</v>
      </c>
      <c r="B602" s="192">
        <v>2082102</v>
      </c>
      <c r="C602" s="251" t="s">
        <v>483</v>
      </c>
      <c r="D602" s="255">
        <v>6117</v>
      </c>
      <c r="E602" s="256">
        <v>6004</v>
      </c>
      <c r="F602" s="255">
        <v>6117</v>
      </c>
      <c r="G602" s="253">
        <f>F602/D602</f>
        <v>1</v>
      </c>
      <c r="H602" s="253">
        <f t="shared" si="102"/>
        <v>1.01882078614257</v>
      </c>
    </row>
    <row r="603" s="184" customFormat="1" spans="1:8">
      <c r="A603" s="184">
        <f t="shared" si="101"/>
        <v>5</v>
      </c>
      <c r="B603" s="192">
        <v>20824</v>
      </c>
      <c r="C603" s="251" t="s">
        <v>484</v>
      </c>
      <c r="D603" s="198">
        <f>SUM(D604:D605)</f>
        <v>0</v>
      </c>
      <c r="E603" s="256">
        <f>SUM(E604:E605)</f>
        <v>0</v>
      </c>
      <c r="F603" s="198">
        <f t="shared" ref="D603:F603" si="108">SUM(F604:F605)</f>
        <v>0</v>
      </c>
      <c r="G603" s="253"/>
      <c r="H603" s="253"/>
    </row>
    <row r="604" spans="1:8">
      <c r="A604" s="184">
        <f t="shared" si="101"/>
        <v>7</v>
      </c>
      <c r="B604" s="192">
        <v>2082401</v>
      </c>
      <c r="C604" s="251" t="s">
        <v>485</v>
      </c>
      <c r="D604" s="255">
        <v>0</v>
      </c>
      <c r="E604" s="256">
        <v>0</v>
      </c>
      <c r="F604" s="255">
        <v>0</v>
      </c>
      <c r="G604" s="253"/>
      <c r="H604" s="253"/>
    </row>
    <row r="605" spans="1:8">
      <c r="A605" s="184">
        <f t="shared" si="101"/>
        <v>7</v>
      </c>
      <c r="B605" s="192">
        <v>2082402</v>
      </c>
      <c r="C605" s="251" t="s">
        <v>486</v>
      </c>
      <c r="D605" s="255">
        <v>0</v>
      </c>
      <c r="E605" s="256">
        <v>0</v>
      </c>
      <c r="F605" s="255">
        <v>0</v>
      </c>
      <c r="G605" s="253"/>
      <c r="H605" s="253"/>
    </row>
    <row r="606" s="184" customFormat="1" spans="1:8">
      <c r="A606" s="184">
        <f t="shared" si="101"/>
        <v>5</v>
      </c>
      <c r="B606" s="192">
        <v>20825</v>
      </c>
      <c r="C606" s="251" t="s">
        <v>487</v>
      </c>
      <c r="D606" s="198">
        <f>SUM(D607:D608)</f>
        <v>84</v>
      </c>
      <c r="E606" s="256">
        <f>SUM(E607:E608)</f>
        <v>216</v>
      </c>
      <c r="F606" s="198">
        <f t="shared" ref="D606:F606" si="109">SUM(F607:F608)</f>
        <v>233</v>
      </c>
      <c r="G606" s="253">
        <f>F606/D606</f>
        <v>2.77380952380952</v>
      </c>
      <c r="H606" s="253">
        <f t="shared" si="102"/>
        <v>1.0787037037037</v>
      </c>
    </row>
    <row r="607" spans="1:8">
      <c r="A607" s="184">
        <f t="shared" si="101"/>
        <v>7</v>
      </c>
      <c r="B607" s="192">
        <v>2082501</v>
      </c>
      <c r="C607" s="251" t="s">
        <v>488</v>
      </c>
      <c r="D607" s="255">
        <v>53</v>
      </c>
      <c r="E607" s="256">
        <v>169</v>
      </c>
      <c r="F607" s="255">
        <v>183</v>
      </c>
      <c r="G607" s="253">
        <f>F607/D607</f>
        <v>3.45283018867924</v>
      </c>
      <c r="H607" s="253">
        <f t="shared" si="102"/>
        <v>1.08284023668639</v>
      </c>
    </row>
    <row r="608" spans="1:8">
      <c r="A608" s="184">
        <f t="shared" si="101"/>
        <v>7</v>
      </c>
      <c r="B608" s="192">
        <v>2082502</v>
      </c>
      <c r="C608" s="251" t="s">
        <v>489</v>
      </c>
      <c r="D608" s="255">
        <v>31</v>
      </c>
      <c r="E608" s="256">
        <v>47</v>
      </c>
      <c r="F608" s="255">
        <v>50</v>
      </c>
      <c r="G608" s="253">
        <f>F608/D608</f>
        <v>1.61290322580645</v>
      </c>
      <c r="H608" s="253">
        <f t="shared" si="102"/>
        <v>1.06382978723404</v>
      </c>
    </row>
    <row r="609" s="184" customFormat="1" spans="1:8">
      <c r="A609" s="184">
        <f t="shared" si="101"/>
        <v>5</v>
      </c>
      <c r="B609" s="192">
        <v>20826</v>
      </c>
      <c r="C609" s="251" t="s">
        <v>490</v>
      </c>
      <c r="D609" s="198">
        <f>SUM(D610:D612)</f>
        <v>30910</v>
      </c>
      <c r="E609" s="256">
        <f>SUM(E610:E612)</f>
        <v>25558</v>
      </c>
      <c r="F609" s="198">
        <f t="shared" ref="D609:F609" si="110">SUM(F610:F612)</f>
        <v>28457</v>
      </c>
      <c r="G609" s="253">
        <f>F609/D609</f>
        <v>0.920640569395018</v>
      </c>
      <c r="H609" s="253">
        <f t="shared" si="102"/>
        <v>1.11342828077314</v>
      </c>
    </row>
    <row r="610" spans="1:8">
      <c r="A610" s="184">
        <f t="shared" si="101"/>
        <v>7</v>
      </c>
      <c r="B610" s="192">
        <v>2082601</v>
      </c>
      <c r="C610" s="251" t="s">
        <v>491</v>
      </c>
      <c r="D610" s="255">
        <v>0</v>
      </c>
      <c r="E610" s="256">
        <v>0</v>
      </c>
      <c r="F610" s="255">
        <v>0</v>
      </c>
      <c r="G610" s="253"/>
      <c r="H610" s="253"/>
    </row>
    <row r="611" spans="1:8">
      <c r="A611" s="184">
        <f t="shared" si="101"/>
        <v>7</v>
      </c>
      <c r="B611" s="192">
        <v>2082602</v>
      </c>
      <c r="C611" s="251" t="s">
        <v>492</v>
      </c>
      <c r="D611" s="255">
        <v>30910</v>
      </c>
      <c r="E611" s="256">
        <v>25258</v>
      </c>
      <c r="F611" s="255">
        <v>28457</v>
      </c>
      <c r="G611" s="253">
        <f>F611/D611</f>
        <v>0.920640569395018</v>
      </c>
      <c r="H611" s="253">
        <f t="shared" si="102"/>
        <v>1.12665294164225</v>
      </c>
    </row>
    <row r="612" spans="1:8">
      <c r="A612" s="184">
        <f t="shared" si="101"/>
        <v>7</v>
      </c>
      <c r="B612" s="192">
        <v>2082699</v>
      </c>
      <c r="C612" s="251" t="s">
        <v>493</v>
      </c>
      <c r="D612" s="255">
        <v>0</v>
      </c>
      <c r="E612" s="256">
        <v>300</v>
      </c>
      <c r="F612" s="255">
        <v>0</v>
      </c>
      <c r="G612" s="253"/>
      <c r="H612" s="253"/>
    </row>
    <row r="613" s="184" customFormat="1" spans="1:8">
      <c r="A613" s="184">
        <f t="shared" si="101"/>
        <v>5</v>
      </c>
      <c r="B613" s="192">
        <v>20827</v>
      </c>
      <c r="C613" s="251" t="s">
        <v>494</v>
      </c>
      <c r="D613" s="198">
        <f>SUM(D614:D616)</f>
        <v>0</v>
      </c>
      <c r="E613" s="256">
        <f>SUM(E614:E616)</f>
        <v>18</v>
      </c>
      <c r="F613" s="198">
        <f t="shared" ref="D613:F613" si="111">SUM(F614:F616)</f>
        <v>0</v>
      </c>
      <c r="G613" s="253"/>
      <c r="H613" s="253"/>
    </row>
    <row r="614" spans="1:8">
      <c r="A614" s="184">
        <f t="shared" si="101"/>
        <v>7</v>
      </c>
      <c r="B614" s="192">
        <v>2082701</v>
      </c>
      <c r="C614" s="251" t="s">
        <v>495</v>
      </c>
      <c r="D614" s="255">
        <v>0</v>
      </c>
      <c r="E614" s="256">
        <v>0</v>
      </c>
      <c r="F614" s="255">
        <v>0</v>
      </c>
      <c r="G614" s="253"/>
      <c r="H614" s="253"/>
    </row>
    <row r="615" spans="1:8">
      <c r="A615" s="184">
        <f t="shared" si="101"/>
        <v>7</v>
      </c>
      <c r="B615" s="192">
        <v>2082702</v>
      </c>
      <c r="C615" s="251" t="s">
        <v>496</v>
      </c>
      <c r="D615" s="255">
        <v>0</v>
      </c>
      <c r="E615" s="256">
        <v>18</v>
      </c>
      <c r="F615" s="255">
        <v>0</v>
      </c>
      <c r="G615" s="253"/>
      <c r="H615" s="253"/>
    </row>
    <row r="616" spans="1:8">
      <c r="A616" s="184">
        <f t="shared" si="101"/>
        <v>7</v>
      </c>
      <c r="B616" s="192">
        <v>2082799</v>
      </c>
      <c r="C616" s="251" t="s">
        <v>497</v>
      </c>
      <c r="D616" s="255">
        <v>0</v>
      </c>
      <c r="E616" s="256">
        <v>0</v>
      </c>
      <c r="F616" s="255">
        <v>0</v>
      </c>
      <c r="G616" s="253"/>
      <c r="H616" s="253"/>
    </row>
    <row r="617" s="184" customFormat="1" spans="1:8">
      <c r="A617" s="184">
        <f t="shared" si="101"/>
        <v>5</v>
      </c>
      <c r="B617" s="192">
        <v>20828</v>
      </c>
      <c r="C617" s="271" t="s">
        <v>498</v>
      </c>
      <c r="D617" s="198">
        <f>SUM(D618:D624)</f>
        <v>1310</v>
      </c>
      <c r="E617" s="256">
        <f>SUM(E618:E624)</f>
        <v>1652</v>
      </c>
      <c r="F617" s="198">
        <f t="shared" ref="D617:F617" si="112">SUM(F618:F624)</f>
        <v>1810</v>
      </c>
      <c r="G617" s="253">
        <f>F617/D617</f>
        <v>1.38167938931298</v>
      </c>
      <c r="H617" s="253">
        <f t="shared" si="102"/>
        <v>1.0956416464891</v>
      </c>
    </row>
    <row r="618" spans="1:8">
      <c r="A618" s="184">
        <f t="shared" si="101"/>
        <v>7</v>
      </c>
      <c r="B618" s="192">
        <v>2082801</v>
      </c>
      <c r="C618" s="251" t="s">
        <v>67</v>
      </c>
      <c r="D618" s="255">
        <v>223</v>
      </c>
      <c r="E618" s="256">
        <v>268</v>
      </c>
      <c r="F618" s="255">
        <v>223</v>
      </c>
      <c r="G618" s="253">
        <f>F618/D618</f>
        <v>1</v>
      </c>
      <c r="H618" s="253">
        <f t="shared" si="102"/>
        <v>0.832089552238806</v>
      </c>
    </row>
    <row r="619" spans="1:8">
      <c r="A619" s="184">
        <f t="shared" si="101"/>
        <v>7</v>
      </c>
      <c r="B619" s="192">
        <v>2082802</v>
      </c>
      <c r="C619" s="251" t="s">
        <v>68</v>
      </c>
      <c r="D619" s="255">
        <v>0</v>
      </c>
      <c r="E619" s="256">
        <v>0</v>
      </c>
      <c r="F619" s="255">
        <v>0</v>
      </c>
      <c r="G619" s="253"/>
      <c r="H619" s="253"/>
    </row>
    <row r="620" spans="1:8">
      <c r="A620" s="184">
        <f t="shared" si="101"/>
        <v>7</v>
      </c>
      <c r="B620" s="192">
        <v>2082803</v>
      </c>
      <c r="C620" s="251" t="s">
        <v>69</v>
      </c>
      <c r="D620" s="255">
        <v>0</v>
      </c>
      <c r="E620" s="256">
        <v>0</v>
      </c>
      <c r="F620" s="255">
        <v>0</v>
      </c>
      <c r="G620" s="253"/>
      <c r="H620" s="253"/>
    </row>
    <row r="621" spans="1:8">
      <c r="A621" s="184">
        <f t="shared" si="101"/>
        <v>7</v>
      </c>
      <c r="B621" s="192">
        <v>2082804</v>
      </c>
      <c r="C621" s="251" t="s">
        <v>499</v>
      </c>
      <c r="D621" s="255">
        <v>6</v>
      </c>
      <c r="E621" s="256">
        <v>0</v>
      </c>
      <c r="F621" s="255">
        <v>6</v>
      </c>
      <c r="G621" s="253"/>
      <c r="H621" s="253" t="e">
        <f t="shared" si="102"/>
        <v>#DIV/0!</v>
      </c>
    </row>
    <row r="622" spans="1:8">
      <c r="A622" s="184">
        <f t="shared" si="101"/>
        <v>7</v>
      </c>
      <c r="B622" s="192">
        <v>2082805</v>
      </c>
      <c r="C622" s="251" t="s">
        <v>500</v>
      </c>
      <c r="D622" s="255">
        <v>0</v>
      </c>
      <c r="E622" s="256">
        <v>0</v>
      </c>
      <c r="F622" s="255">
        <v>0</v>
      </c>
      <c r="G622" s="253"/>
      <c r="H622" s="253"/>
    </row>
    <row r="623" spans="1:8">
      <c r="A623" s="184">
        <f t="shared" si="101"/>
        <v>7</v>
      </c>
      <c r="B623" s="192">
        <v>2082850</v>
      </c>
      <c r="C623" s="251" t="s">
        <v>76</v>
      </c>
      <c r="D623" s="255">
        <v>886</v>
      </c>
      <c r="E623" s="256">
        <v>694</v>
      </c>
      <c r="F623" s="255">
        <v>886</v>
      </c>
      <c r="G623" s="253">
        <f>F623/D623</f>
        <v>1</v>
      </c>
      <c r="H623" s="253">
        <f t="shared" si="102"/>
        <v>1.27665706051873</v>
      </c>
    </row>
    <row r="624" spans="1:8">
      <c r="A624" s="184">
        <f t="shared" si="101"/>
        <v>7</v>
      </c>
      <c r="B624" s="192">
        <v>2082899</v>
      </c>
      <c r="C624" s="251" t="s">
        <v>501</v>
      </c>
      <c r="D624" s="255">
        <v>195</v>
      </c>
      <c r="E624" s="256">
        <v>690</v>
      </c>
      <c r="F624" s="255">
        <v>695</v>
      </c>
      <c r="G624" s="253">
        <f>F624/D624</f>
        <v>3.56410256410256</v>
      </c>
      <c r="H624" s="253">
        <f t="shared" si="102"/>
        <v>1.00724637681159</v>
      </c>
    </row>
    <row r="625" s="184" customFormat="1" spans="1:8">
      <c r="A625" s="184">
        <f t="shared" si="101"/>
        <v>5</v>
      </c>
      <c r="B625" s="192">
        <v>20830</v>
      </c>
      <c r="C625" s="251" t="s">
        <v>502</v>
      </c>
      <c r="D625" s="198">
        <f>SUM(D626:D627)</f>
        <v>0</v>
      </c>
      <c r="E625" s="256">
        <f>SUM(E626:E627)</f>
        <v>115</v>
      </c>
      <c r="F625" s="198">
        <f t="shared" ref="D625:F625" si="113">SUM(F626:F627)</f>
        <v>0</v>
      </c>
      <c r="G625" s="253"/>
      <c r="H625" s="253"/>
    </row>
    <row r="626" spans="1:8">
      <c r="A626" s="184">
        <f t="shared" si="101"/>
        <v>7</v>
      </c>
      <c r="B626" s="192">
        <v>2083001</v>
      </c>
      <c r="C626" s="251" t="s">
        <v>503</v>
      </c>
      <c r="D626" s="255">
        <v>0</v>
      </c>
      <c r="E626" s="256">
        <v>110</v>
      </c>
      <c r="F626" s="255">
        <v>0</v>
      </c>
      <c r="G626" s="253"/>
      <c r="H626" s="253"/>
    </row>
    <row r="627" spans="1:8">
      <c r="A627" s="184">
        <f t="shared" si="101"/>
        <v>7</v>
      </c>
      <c r="B627" s="192">
        <v>2083099</v>
      </c>
      <c r="C627" s="251" t="s">
        <v>504</v>
      </c>
      <c r="D627" s="255">
        <v>0</v>
      </c>
      <c r="E627" s="256">
        <v>5</v>
      </c>
      <c r="F627" s="255">
        <v>0</v>
      </c>
      <c r="G627" s="253"/>
      <c r="H627" s="253"/>
    </row>
    <row r="628" s="184" customFormat="1" spans="1:8">
      <c r="A628" s="184">
        <v>5</v>
      </c>
      <c r="B628" s="192">
        <v>2089999</v>
      </c>
      <c r="C628" s="251" t="s">
        <v>505</v>
      </c>
      <c r="D628" s="198">
        <v>2030</v>
      </c>
      <c r="E628" s="198">
        <v>2274</v>
      </c>
      <c r="F628" s="198">
        <v>2030</v>
      </c>
      <c r="G628" s="253">
        <f>F628/D628</f>
        <v>1</v>
      </c>
      <c r="H628" s="253">
        <f t="shared" si="102"/>
        <v>0.892700087950748</v>
      </c>
    </row>
    <row r="629" spans="1:8">
      <c r="A629" s="184">
        <f t="shared" si="101"/>
        <v>3</v>
      </c>
      <c r="B629" s="192">
        <v>210</v>
      </c>
      <c r="C629" s="251" t="s">
        <v>506</v>
      </c>
      <c r="D629" s="198">
        <f>SUM(D630,D635,D650,D654,D666,D669,D673,D678,D682,D686,D689,D698,D699)</f>
        <v>95911</v>
      </c>
      <c r="E629" s="272">
        <f>SUM(E630,E635,E650,E654,E666,E669,E673,E678,E682,E686,E689,E698,E699)</f>
        <v>91291</v>
      </c>
      <c r="F629" s="198">
        <f t="shared" ref="D629:F629" si="114">SUM(F630,F635,F650,F654,F666,F669,F673,F678,F682,F686,F689,F698,F699)</f>
        <v>96067</v>
      </c>
      <c r="G629" s="269">
        <f>F629/D629</f>
        <v>1.00162650790837</v>
      </c>
      <c r="H629" s="269">
        <f t="shared" si="102"/>
        <v>1.05231621956162</v>
      </c>
    </row>
    <row r="630" s="184" customFormat="1" spans="1:8">
      <c r="A630" s="184">
        <f t="shared" si="101"/>
        <v>5</v>
      </c>
      <c r="B630" s="192">
        <v>21001</v>
      </c>
      <c r="C630" s="251" t="s">
        <v>507</v>
      </c>
      <c r="D630" s="198">
        <f>SUM(D631:D634)</f>
        <v>2258</v>
      </c>
      <c r="E630" s="272">
        <f>SUM(E631:E634)</f>
        <v>1943</v>
      </c>
      <c r="F630" s="198">
        <f t="shared" ref="D630:F630" si="115">SUM(F631:F634)</f>
        <v>2214</v>
      </c>
      <c r="G630" s="253">
        <f>F630/D630</f>
        <v>0.980513728963685</v>
      </c>
      <c r="H630" s="253">
        <f t="shared" si="102"/>
        <v>1.1394750386001</v>
      </c>
    </row>
    <row r="631" spans="1:8">
      <c r="A631" s="184">
        <f t="shared" si="101"/>
        <v>7</v>
      </c>
      <c r="B631" s="192">
        <v>2100101</v>
      </c>
      <c r="C631" s="251" t="s">
        <v>67</v>
      </c>
      <c r="D631" s="255">
        <v>2189</v>
      </c>
      <c r="E631" s="256">
        <v>1930</v>
      </c>
      <c r="F631" s="255">
        <v>2189</v>
      </c>
      <c r="G631" s="253">
        <f>F631/D631</f>
        <v>1</v>
      </c>
      <c r="H631" s="253">
        <f t="shared" si="102"/>
        <v>1.13419689119171</v>
      </c>
    </row>
    <row r="632" spans="1:8">
      <c r="A632" s="184">
        <f t="shared" si="101"/>
        <v>7</v>
      </c>
      <c r="B632" s="192">
        <v>2100102</v>
      </c>
      <c r="C632" s="251" t="s">
        <v>68</v>
      </c>
      <c r="D632" s="255">
        <v>0</v>
      </c>
      <c r="E632" s="272">
        <v>5</v>
      </c>
      <c r="F632" s="255">
        <v>0</v>
      </c>
      <c r="G632" s="253"/>
      <c r="H632" s="253"/>
    </row>
    <row r="633" spans="1:8">
      <c r="A633" s="184">
        <f t="shared" si="101"/>
        <v>7</v>
      </c>
      <c r="B633" s="192">
        <v>2100103</v>
      </c>
      <c r="C633" s="251" t="s">
        <v>69</v>
      </c>
      <c r="D633" s="255">
        <v>0</v>
      </c>
      <c r="E633" s="272">
        <v>0</v>
      </c>
      <c r="F633" s="255">
        <v>0</v>
      </c>
      <c r="G633" s="253"/>
      <c r="H633" s="253"/>
    </row>
    <row r="634" spans="1:8">
      <c r="A634" s="184">
        <f t="shared" si="101"/>
        <v>7</v>
      </c>
      <c r="B634" s="192">
        <v>2100199</v>
      </c>
      <c r="C634" s="251" t="s">
        <v>508</v>
      </c>
      <c r="D634" s="255">
        <v>69</v>
      </c>
      <c r="E634" s="256">
        <v>8</v>
      </c>
      <c r="F634" s="255">
        <v>25</v>
      </c>
      <c r="G634" s="253">
        <f>F634/D634</f>
        <v>0.36231884057971</v>
      </c>
      <c r="H634" s="253">
        <f t="shared" si="102"/>
        <v>3.125</v>
      </c>
    </row>
    <row r="635" s="184" customFormat="1" spans="1:8">
      <c r="A635" s="184">
        <f t="shared" si="101"/>
        <v>5</v>
      </c>
      <c r="B635" s="192">
        <v>21002</v>
      </c>
      <c r="C635" s="251" t="s">
        <v>509</v>
      </c>
      <c r="D635" s="198">
        <f>SUM(D636:D649)</f>
        <v>785</v>
      </c>
      <c r="E635" s="272">
        <f>SUM(E636:E649)</f>
        <v>978</v>
      </c>
      <c r="F635" s="198">
        <f t="shared" ref="D635:F635" si="116">SUM(F636:F649)</f>
        <v>985</v>
      </c>
      <c r="G635" s="253">
        <f>F635/D635</f>
        <v>1.25477707006369</v>
      </c>
      <c r="H635" s="253">
        <f t="shared" si="102"/>
        <v>1.00715746421268</v>
      </c>
    </row>
    <row r="636" spans="1:8">
      <c r="A636" s="184">
        <f t="shared" si="101"/>
        <v>7</v>
      </c>
      <c r="B636" s="192">
        <v>2100201</v>
      </c>
      <c r="C636" s="251" t="s">
        <v>510</v>
      </c>
      <c r="D636" s="255">
        <v>0</v>
      </c>
      <c r="E636" s="272">
        <v>0</v>
      </c>
      <c r="F636" s="255">
        <v>0</v>
      </c>
      <c r="G636" s="253"/>
      <c r="H636" s="253"/>
    </row>
    <row r="637" spans="1:8">
      <c r="A637" s="184">
        <f t="shared" si="101"/>
        <v>7</v>
      </c>
      <c r="B637" s="192">
        <v>2100202</v>
      </c>
      <c r="C637" s="251" t="s">
        <v>511</v>
      </c>
      <c r="D637" s="255">
        <v>0</v>
      </c>
      <c r="E637" s="272">
        <v>0</v>
      </c>
      <c r="F637" s="255">
        <v>0</v>
      </c>
      <c r="G637" s="253"/>
      <c r="H637" s="253"/>
    </row>
    <row r="638" spans="1:8">
      <c r="A638" s="184">
        <f t="shared" si="101"/>
        <v>7</v>
      </c>
      <c r="B638" s="192">
        <v>2100203</v>
      </c>
      <c r="C638" s="251" t="s">
        <v>512</v>
      </c>
      <c r="D638" s="255">
        <v>0</v>
      </c>
      <c r="E638" s="272">
        <v>0</v>
      </c>
      <c r="F638" s="255">
        <v>0</v>
      </c>
      <c r="G638" s="253"/>
      <c r="H638" s="253"/>
    </row>
    <row r="639" spans="1:8">
      <c r="A639" s="184">
        <f t="shared" si="101"/>
        <v>7</v>
      </c>
      <c r="B639" s="192">
        <v>2100204</v>
      </c>
      <c r="C639" s="251" t="s">
        <v>513</v>
      </c>
      <c r="D639" s="255">
        <v>0</v>
      </c>
      <c r="E639" s="272">
        <v>0</v>
      </c>
      <c r="F639" s="255">
        <v>0</v>
      </c>
      <c r="G639" s="253"/>
      <c r="H639" s="253"/>
    </row>
    <row r="640" spans="1:8">
      <c r="A640" s="184">
        <f t="shared" si="101"/>
        <v>7</v>
      </c>
      <c r="B640" s="192">
        <v>2100205</v>
      </c>
      <c r="C640" s="251" t="s">
        <v>514</v>
      </c>
      <c r="D640" s="255">
        <v>0</v>
      </c>
      <c r="E640" s="272">
        <v>0</v>
      </c>
      <c r="F640" s="255">
        <v>0</v>
      </c>
      <c r="G640" s="253"/>
      <c r="H640" s="253"/>
    </row>
    <row r="641" spans="1:8">
      <c r="A641" s="184">
        <f t="shared" si="101"/>
        <v>7</v>
      </c>
      <c r="B641" s="192">
        <v>2100206</v>
      </c>
      <c r="C641" s="251" t="s">
        <v>515</v>
      </c>
      <c r="D641" s="255">
        <v>68</v>
      </c>
      <c r="E641" s="256">
        <v>237</v>
      </c>
      <c r="F641" s="255">
        <v>268</v>
      </c>
      <c r="G641" s="253">
        <f>F641/D641</f>
        <v>3.94117647058824</v>
      </c>
      <c r="H641" s="253">
        <f t="shared" si="102"/>
        <v>1.13080168776371</v>
      </c>
    </row>
    <row r="642" spans="1:8">
      <c r="A642" s="184">
        <f t="shared" si="101"/>
        <v>7</v>
      </c>
      <c r="B642" s="192">
        <v>2100207</v>
      </c>
      <c r="C642" s="251" t="s">
        <v>516</v>
      </c>
      <c r="D642" s="255">
        <v>0</v>
      </c>
      <c r="E642" s="272">
        <v>0</v>
      </c>
      <c r="F642" s="255">
        <v>0</v>
      </c>
      <c r="G642" s="253"/>
      <c r="H642" s="253"/>
    </row>
    <row r="643" spans="1:8">
      <c r="A643" s="184">
        <f t="shared" si="101"/>
        <v>7</v>
      </c>
      <c r="B643" s="192">
        <v>2100208</v>
      </c>
      <c r="C643" s="251" t="s">
        <v>517</v>
      </c>
      <c r="D643" s="255">
        <v>0</v>
      </c>
      <c r="E643" s="272">
        <v>0</v>
      </c>
      <c r="F643" s="255">
        <v>0</v>
      </c>
      <c r="G643" s="253"/>
      <c r="H643" s="253"/>
    </row>
    <row r="644" spans="1:8">
      <c r="A644" s="184">
        <f t="shared" si="101"/>
        <v>7</v>
      </c>
      <c r="B644" s="192">
        <v>2100209</v>
      </c>
      <c r="C644" s="251" t="s">
        <v>518</v>
      </c>
      <c r="D644" s="255">
        <v>0</v>
      </c>
      <c r="E644" s="272">
        <v>0</v>
      </c>
      <c r="F644" s="255">
        <v>0</v>
      </c>
      <c r="G644" s="253"/>
      <c r="H644" s="253"/>
    </row>
    <row r="645" spans="1:8">
      <c r="A645" s="184">
        <f t="shared" si="101"/>
        <v>7</v>
      </c>
      <c r="B645" s="192">
        <v>2100210</v>
      </c>
      <c r="C645" s="251" t="s">
        <v>519</v>
      </c>
      <c r="D645" s="255">
        <v>0</v>
      </c>
      <c r="E645" s="272">
        <v>0</v>
      </c>
      <c r="F645" s="255">
        <v>0</v>
      </c>
      <c r="G645" s="253"/>
      <c r="H645" s="253"/>
    </row>
    <row r="646" spans="1:8">
      <c r="A646" s="184">
        <f t="shared" si="101"/>
        <v>7</v>
      </c>
      <c r="B646" s="192">
        <v>2100211</v>
      </c>
      <c r="C646" s="251" t="s">
        <v>520</v>
      </c>
      <c r="D646" s="255">
        <v>0</v>
      </c>
      <c r="E646" s="272">
        <v>0</v>
      </c>
      <c r="F646" s="255">
        <v>0</v>
      </c>
      <c r="G646" s="253"/>
      <c r="H646" s="253"/>
    </row>
    <row r="647" spans="1:8">
      <c r="A647" s="184">
        <f t="shared" ref="A647:A710" si="117">LEN(B647)</f>
        <v>7</v>
      </c>
      <c r="B647" s="192">
        <v>2100212</v>
      </c>
      <c r="C647" s="251" t="s">
        <v>521</v>
      </c>
      <c r="D647" s="255">
        <v>0</v>
      </c>
      <c r="E647" s="272">
        <v>0</v>
      </c>
      <c r="F647" s="255">
        <v>0</v>
      </c>
      <c r="G647" s="253"/>
      <c r="H647" s="253"/>
    </row>
    <row r="648" spans="1:8">
      <c r="A648" s="184">
        <f t="shared" si="117"/>
        <v>7</v>
      </c>
      <c r="B648" s="192">
        <v>2100213</v>
      </c>
      <c r="C648" s="251" t="s">
        <v>522</v>
      </c>
      <c r="D648" s="255">
        <v>0</v>
      </c>
      <c r="E648" s="272">
        <v>0</v>
      </c>
      <c r="F648" s="255">
        <v>0</v>
      </c>
      <c r="G648" s="253"/>
      <c r="H648" s="253"/>
    </row>
    <row r="649" spans="1:8">
      <c r="A649" s="184">
        <f t="shared" si="117"/>
        <v>7</v>
      </c>
      <c r="B649" s="192">
        <v>2100299</v>
      </c>
      <c r="C649" s="251" t="s">
        <v>523</v>
      </c>
      <c r="D649" s="255">
        <v>717</v>
      </c>
      <c r="E649" s="256">
        <v>741</v>
      </c>
      <c r="F649" s="255">
        <v>717</v>
      </c>
      <c r="G649" s="253">
        <f>F649/D649</f>
        <v>1</v>
      </c>
      <c r="H649" s="253">
        <f t="shared" ref="H647:H710" si="118">F649/E649</f>
        <v>0.967611336032389</v>
      </c>
    </row>
    <row r="650" s="184" customFormat="1" spans="1:8">
      <c r="A650" s="184">
        <f t="shared" si="117"/>
        <v>5</v>
      </c>
      <c r="B650" s="192">
        <v>21003</v>
      </c>
      <c r="C650" s="251" t="s">
        <v>524</v>
      </c>
      <c r="D650" s="198">
        <f>SUM(D651:D653)</f>
        <v>2644</v>
      </c>
      <c r="E650" s="272">
        <f>SUM(E651:E653)</f>
        <v>4117</v>
      </c>
      <c r="F650" s="198">
        <f t="shared" ref="D650:F650" si="119">SUM(F651:F653)</f>
        <v>2644</v>
      </c>
      <c r="G650" s="253">
        <f t="shared" ref="G647:G710" si="120">F650/D650</f>
        <v>1</v>
      </c>
      <c r="H650" s="253">
        <f t="shared" si="118"/>
        <v>0.642215205246539</v>
      </c>
    </row>
    <row r="651" spans="1:8">
      <c r="A651" s="184">
        <f t="shared" si="117"/>
        <v>7</v>
      </c>
      <c r="B651" s="192">
        <v>2100301</v>
      </c>
      <c r="C651" s="251" t="s">
        <v>525</v>
      </c>
      <c r="D651" s="255">
        <v>0</v>
      </c>
      <c r="E651" s="272">
        <v>0</v>
      </c>
      <c r="F651" s="255">
        <v>0</v>
      </c>
      <c r="G651" s="253"/>
      <c r="H651" s="253"/>
    </row>
    <row r="652" spans="1:8">
      <c r="A652" s="184">
        <f t="shared" si="117"/>
        <v>7</v>
      </c>
      <c r="B652" s="192">
        <v>2100302</v>
      </c>
      <c r="C652" s="251" t="s">
        <v>526</v>
      </c>
      <c r="D652" s="255">
        <v>0</v>
      </c>
      <c r="E652" s="272">
        <v>3491</v>
      </c>
      <c r="F652" s="255">
        <v>0</v>
      </c>
      <c r="G652" s="253"/>
      <c r="H652" s="253"/>
    </row>
    <row r="653" spans="1:8">
      <c r="A653" s="184">
        <f t="shared" si="117"/>
        <v>7</v>
      </c>
      <c r="B653" s="192">
        <v>2100399</v>
      </c>
      <c r="C653" s="251" t="s">
        <v>527</v>
      </c>
      <c r="D653" s="255">
        <v>2644</v>
      </c>
      <c r="E653" s="256">
        <v>626</v>
      </c>
      <c r="F653" s="255">
        <v>2644</v>
      </c>
      <c r="G653" s="253">
        <f>F653/D653</f>
        <v>1</v>
      </c>
      <c r="H653" s="253">
        <f t="shared" si="118"/>
        <v>4.22364217252396</v>
      </c>
    </row>
    <row r="654" s="184" customFormat="1" spans="1:8">
      <c r="A654" s="184">
        <f t="shared" si="117"/>
        <v>5</v>
      </c>
      <c r="B654" s="192">
        <v>21004</v>
      </c>
      <c r="C654" s="251" t="s">
        <v>528</v>
      </c>
      <c r="D654" s="198">
        <f>SUM(D655:D665)</f>
        <v>10417</v>
      </c>
      <c r="E654" s="272">
        <f>SUM(E655:E665)</f>
        <v>13273</v>
      </c>
      <c r="F654" s="198">
        <f t="shared" ref="D654:F654" si="121">SUM(F655:F665)</f>
        <v>10417</v>
      </c>
      <c r="G654" s="253">
        <f t="shared" si="120"/>
        <v>1</v>
      </c>
      <c r="H654" s="253">
        <f t="shared" si="118"/>
        <v>0.784826339184811</v>
      </c>
    </row>
    <row r="655" spans="1:8">
      <c r="A655" s="184">
        <f t="shared" si="117"/>
        <v>7</v>
      </c>
      <c r="B655" s="192">
        <v>2100401</v>
      </c>
      <c r="C655" s="251" t="s">
        <v>529</v>
      </c>
      <c r="D655" s="255">
        <v>1009</v>
      </c>
      <c r="E655" s="256">
        <v>1864</v>
      </c>
      <c r="F655" s="255">
        <v>1009</v>
      </c>
      <c r="G655" s="253">
        <f t="shared" si="120"/>
        <v>1</v>
      </c>
      <c r="H655" s="253">
        <f t="shared" si="118"/>
        <v>0.541309012875536</v>
      </c>
    </row>
    <row r="656" spans="1:8">
      <c r="A656" s="184">
        <f t="shared" si="117"/>
        <v>7</v>
      </c>
      <c r="B656" s="192">
        <v>2100402</v>
      </c>
      <c r="C656" s="251" t="s">
        <v>530</v>
      </c>
      <c r="D656" s="255">
        <v>36</v>
      </c>
      <c r="E656" s="256">
        <v>36</v>
      </c>
      <c r="F656" s="255">
        <v>36</v>
      </c>
      <c r="G656" s="253">
        <f t="shared" si="120"/>
        <v>1</v>
      </c>
      <c r="H656" s="253">
        <f t="shared" si="118"/>
        <v>1</v>
      </c>
    </row>
    <row r="657" spans="1:8">
      <c r="A657" s="184">
        <f t="shared" si="117"/>
        <v>7</v>
      </c>
      <c r="B657" s="192">
        <v>2100403</v>
      </c>
      <c r="C657" s="251" t="s">
        <v>531</v>
      </c>
      <c r="D657" s="255">
        <v>0</v>
      </c>
      <c r="E657" s="272">
        <v>216</v>
      </c>
      <c r="F657" s="255">
        <v>0</v>
      </c>
      <c r="G657" s="253"/>
      <c r="H657" s="253"/>
    </row>
    <row r="658" spans="1:8">
      <c r="A658" s="184">
        <f t="shared" si="117"/>
        <v>7</v>
      </c>
      <c r="B658" s="192">
        <v>2100404</v>
      </c>
      <c r="C658" s="251" t="s">
        <v>532</v>
      </c>
      <c r="D658" s="255">
        <v>0</v>
      </c>
      <c r="E658" s="272">
        <v>0</v>
      </c>
      <c r="F658" s="255">
        <v>0</v>
      </c>
      <c r="G658" s="253"/>
      <c r="H658" s="253"/>
    </row>
    <row r="659" spans="1:8">
      <c r="A659" s="184">
        <f t="shared" si="117"/>
        <v>7</v>
      </c>
      <c r="B659" s="192">
        <v>2100405</v>
      </c>
      <c r="C659" s="251" t="s">
        <v>533</v>
      </c>
      <c r="D659" s="255">
        <v>0</v>
      </c>
      <c r="E659" s="272">
        <v>0</v>
      </c>
      <c r="F659" s="255">
        <v>0</v>
      </c>
      <c r="G659" s="253"/>
      <c r="H659" s="253"/>
    </row>
    <row r="660" spans="1:8">
      <c r="A660" s="184">
        <f t="shared" si="117"/>
        <v>7</v>
      </c>
      <c r="B660" s="192">
        <v>2100406</v>
      </c>
      <c r="C660" s="251" t="s">
        <v>534</v>
      </c>
      <c r="D660" s="255">
        <v>0</v>
      </c>
      <c r="E660" s="272">
        <v>0</v>
      </c>
      <c r="F660" s="255">
        <v>0</v>
      </c>
      <c r="G660" s="253"/>
      <c r="H660" s="253"/>
    </row>
    <row r="661" spans="1:8">
      <c r="A661" s="184">
        <f t="shared" si="117"/>
        <v>7</v>
      </c>
      <c r="B661" s="192">
        <v>2100407</v>
      </c>
      <c r="C661" s="251" t="s">
        <v>535</v>
      </c>
      <c r="D661" s="255">
        <v>0</v>
      </c>
      <c r="E661" s="272">
        <v>0</v>
      </c>
      <c r="F661" s="255">
        <v>0</v>
      </c>
      <c r="G661" s="253"/>
      <c r="H661" s="253"/>
    </row>
    <row r="662" spans="1:8">
      <c r="A662" s="184">
        <f t="shared" si="117"/>
        <v>7</v>
      </c>
      <c r="B662" s="192">
        <v>2100408</v>
      </c>
      <c r="C662" s="251" t="s">
        <v>536</v>
      </c>
      <c r="D662" s="255">
        <v>7215</v>
      </c>
      <c r="E662" s="256">
        <v>6747</v>
      </c>
      <c r="F662" s="255">
        <v>7215</v>
      </c>
      <c r="G662" s="253">
        <f t="shared" si="120"/>
        <v>1</v>
      </c>
      <c r="H662" s="253">
        <f t="shared" si="118"/>
        <v>1.06936416184971</v>
      </c>
    </row>
    <row r="663" spans="1:8">
      <c r="A663" s="184">
        <f t="shared" si="117"/>
        <v>7</v>
      </c>
      <c r="B663" s="192">
        <v>2100409</v>
      </c>
      <c r="C663" s="251" t="s">
        <v>537</v>
      </c>
      <c r="D663" s="255">
        <v>1624</v>
      </c>
      <c r="E663" s="256">
        <v>2591</v>
      </c>
      <c r="F663" s="255">
        <v>1624</v>
      </c>
      <c r="G663" s="253">
        <f t="shared" si="120"/>
        <v>1</v>
      </c>
      <c r="H663" s="253">
        <f t="shared" si="118"/>
        <v>0.626785025086839</v>
      </c>
    </row>
    <row r="664" spans="1:8">
      <c r="A664" s="184">
        <f t="shared" si="117"/>
        <v>7</v>
      </c>
      <c r="B664" s="192">
        <v>2100410</v>
      </c>
      <c r="C664" s="251" t="s">
        <v>538</v>
      </c>
      <c r="D664" s="255">
        <v>219</v>
      </c>
      <c r="E664" s="256">
        <v>227</v>
      </c>
      <c r="F664" s="255">
        <v>219</v>
      </c>
      <c r="G664" s="253">
        <f t="shared" si="120"/>
        <v>1</v>
      </c>
      <c r="H664" s="253">
        <f t="shared" si="118"/>
        <v>0.964757709251101</v>
      </c>
    </row>
    <row r="665" spans="1:8">
      <c r="A665" s="184">
        <f t="shared" si="117"/>
        <v>7</v>
      </c>
      <c r="B665" s="192">
        <v>2100499</v>
      </c>
      <c r="C665" s="251" t="s">
        <v>539</v>
      </c>
      <c r="D665" s="255">
        <v>314</v>
      </c>
      <c r="E665" s="256">
        <v>1592</v>
      </c>
      <c r="F665" s="255">
        <v>314</v>
      </c>
      <c r="G665" s="253">
        <f t="shared" si="120"/>
        <v>1</v>
      </c>
      <c r="H665" s="253">
        <f t="shared" si="118"/>
        <v>0.197236180904523</v>
      </c>
    </row>
    <row r="666" s="184" customFormat="1" spans="1:8">
      <c r="A666" s="184">
        <f t="shared" si="117"/>
        <v>5</v>
      </c>
      <c r="B666" s="192">
        <v>21006</v>
      </c>
      <c r="C666" s="251" t="s">
        <v>540</v>
      </c>
      <c r="D666" s="198">
        <f>SUM(D667:D668)</f>
        <v>179</v>
      </c>
      <c r="E666" s="272">
        <f>SUM(E667:E668)</f>
        <v>57</v>
      </c>
      <c r="F666" s="198">
        <f t="shared" ref="D666:F666" si="122">SUM(F667:F668)</f>
        <v>179</v>
      </c>
      <c r="G666" s="253">
        <f t="shared" si="120"/>
        <v>1</v>
      </c>
      <c r="H666" s="253">
        <f t="shared" si="118"/>
        <v>3.14035087719298</v>
      </c>
    </row>
    <row r="667" spans="1:8">
      <c r="A667" s="184">
        <f t="shared" si="117"/>
        <v>7</v>
      </c>
      <c r="B667" s="192">
        <v>2100601</v>
      </c>
      <c r="C667" s="251" t="s">
        <v>541</v>
      </c>
      <c r="D667" s="255">
        <v>167</v>
      </c>
      <c r="E667" s="256">
        <v>57</v>
      </c>
      <c r="F667" s="255">
        <v>167</v>
      </c>
      <c r="G667" s="253">
        <f t="shared" si="120"/>
        <v>1</v>
      </c>
      <c r="H667" s="253">
        <f t="shared" si="118"/>
        <v>2.92982456140351</v>
      </c>
    </row>
    <row r="668" spans="1:8">
      <c r="A668" s="184">
        <f t="shared" si="117"/>
        <v>7</v>
      </c>
      <c r="B668" s="192">
        <v>2100699</v>
      </c>
      <c r="C668" s="251" t="s">
        <v>542</v>
      </c>
      <c r="D668" s="255">
        <v>12</v>
      </c>
      <c r="E668" s="272">
        <v>0</v>
      </c>
      <c r="F668" s="255">
        <v>12</v>
      </c>
      <c r="G668" s="253"/>
      <c r="H668" s="253" t="e">
        <f t="shared" si="118"/>
        <v>#DIV/0!</v>
      </c>
    </row>
    <row r="669" s="184" customFormat="1" spans="1:8">
      <c r="A669" s="184">
        <f t="shared" si="117"/>
        <v>5</v>
      </c>
      <c r="B669" s="192">
        <v>21007</v>
      </c>
      <c r="C669" s="251" t="s">
        <v>543</v>
      </c>
      <c r="D669" s="198">
        <f>SUM(D670:D672)</f>
        <v>9197</v>
      </c>
      <c r="E669" s="272">
        <f>SUM(E670:E672)</f>
        <v>8707</v>
      </c>
      <c r="F669" s="198">
        <f t="shared" ref="D669:F669" si="123">SUM(F670:F672)</f>
        <v>9197</v>
      </c>
      <c r="G669" s="253">
        <f t="shared" si="120"/>
        <v>1</v>
      </c>
      <c r="H669" s="253">
        <f t="shared" si="118"/>
        <v>1.05627655909039</v>
      </c>
    </row>
    <row r="670" spans="1:8">
      <c r="A670" s="184">
        <f t="shared" si="117"/>
        <v>7</v>
      </c>
      <c r="B670" s="192">
        <v>2100716</v>
      </c>
      <c r="C670" s="251" t="s">
        <v>544</v>
      </c>
      <c r="D670" s="255">
        <v>0</v>
      </c>
      <c r="E670" s="272">
        <v>10</v>
      </c>
      <c r="F670" s="255">
        <v>0</v>
      </c>
      <c r="G670" s="253"/>
      <c r="H670" s="253"/>
    </row>
    <row r="671" spans="1:8">
      <c r="A671" s="184">
        <f t="shared" si="117"/>
        <v>7</v>
      </c>
      <c r="B671" s="192">
        <v>2100717</v>
      </c>
      <c r="C671" s="251" t="s">
        <v>545</v>
      </c>
      <c r="D671" s="255">
        <v>6708</v>
      </c>
      <c r="E671" s="256">
        <v>5961</v>
      </c>
      <c r="F671" s="255">
        <v>6708</v>
      </c>
      <c r="G671" s="253">
        <f t="shared" si="120"/>
        <v>1</v>
      </c>
      <c r="H671" s="253">
        <f t="shared" si="118"/>
        <v>1.12531454453951</v>
      </c>
    </row>
    <row r="672" spans="1:8">
      <c r="A672" s="184">
        <f t="shared" si="117"/>
        <v>7</v>
      </c>
      <c r="B672" s="192">
        <v>2100799</v>
      </c>
      <c r="C672" s="251" t="s">
        <v>546</v>
      </c>
      <c r="D672" s="255">
        <v>2489</v>
      </c>
      <c r="E672" s="256">
        <v>2736</v>
      </c>
      <c r="F672" s="255">
        <v>2489</v>
      </c>
      <c r="G672" s="253">
        <f t="shared" si="120"/>
        <v>1</v>
      </c>
      <c r="H672" s="253">
        <f t="shared" si="118"/>
        <v>0.909722222222222</v>
      </c>
    </row>
    <row r="673" s="184" customFormat="1" spans="1:8">
      <c r="A673" s="184">
        <f t="shared" si="117"/>
        <v>5</v>
      </c>
      <c r="B673" s="192">
        <v>21011</v>
      </c>
      <c r="C673" s="251" t="s">
        <v>547</v>
      </c>
      <c r="D673" s="198">
        <f>SUM(D674:D677)</f>
        <v>6708</v>
      </c>
      <c r="E673" s="272">
        <f>SUM(E674:E677)</f>
        <v>5535</v>
      </c>
      <c r="F673" s="198">
        <f t="shared" ref="D673:F673" si="124">SUM(F674:F677)</f>
        <v>6708</v>
      </c>
      <c r="G673" s="253">
        <f t="shared" si="120"/>
        <v>1</v>
      </c>
      <c r="H673" s="253">
        <f t="shared" si="118"/>
        <v>1.21192411924119</v>
      </c>
    </row>
    <row r="674" spans="1:8">
      <c r="A674" s="184">
        <f t="shared" si="117"/>
        <v>7</v>
      </c>
      <c r="B674" s="192">
        <v>2101101</v>
      </c>
      <c r="C674" s="251" t="s">
        <v>548</v>
      </c>
      <c r="D674" s="255">
        <v>2046</v>
      </c>
      <c r="E674" s="256">
        <v>1723</v>
      </c>
      <c r="F674" s="255">
        <v>2046</v>
      </c>
      <c r="G674" s="253">
        <f t="shared" si="120"/>
        <v>1</v>
      </c>
      <c r="H674" s="253">
        <f t="shared" si="118"/>
        <v>1.1874637260592</v>
      </c>
    </row>
    <row r="675" spans="1:8">
      <c r="A675" s="184">
        <f t="shared" si="117"/>
        <v>7</v>
      </c>
      <c r="B675" s="192">
        <v>2101102</v>
      </c>
      <c r="C675" s="251" t="s">
        <v>549</v>
      </c>
      <c r="D675" s="255">
        <v>4524</v>
      </c>
      <c r="E675" s="256">
        <v>3682</v>
      </c>
      <c r="F675" s="255">
        <v>4524</v>
      </c>
      <c r="G675" s="253">
        <f t="shared" si="120"/>
        <v>1</v>
      </c>
      <c r="H675" s="253">
        <f t="shared" si="118"/>
        <v>1.22868006518197</v>
      </c>
    </row>
    <row r="676" spans="1:8">
      <c r="A676" s="184">
        <f t="shared" si="117"/>
        <v>7</v>
      </c>
      <c r="B676" s="192">
        <v>2101103</v>
      </c>
      <c r="C676" s="251" t="s">
        <v>550</v>
      </c>
      <c r="D676" s="255">
        <v>138</v>
      </c>
      <c r="E676" s="256">
        <v>130</v>
      </c>
      <c r="F676" s="255">
        <v>138</v>
      </c>
      <c r="G676" s="253"/>
      <c r="H676" s="253">
        <f t="shared" si="118"/>
        <v>1.06153846153846</v>
      </c>
    </row>
    <row r="677" spans="1:8">
      <c r="A677" s="184">
        <f t="shared" si="117"/>
        <v>7</v>
      </c>
      <c r="B677" s="192">
        <v>2101199</v>
      </c>
      <c r="C677" s="251" t="s">
        <v>551</v>
      </c>
      <c r="D677" s="255">
        <v>0</v>
      </c>
      <c r="E677" s="272">
        <v>0</v>
      </c>
      <c r="F677" s="255">
        <v>0</v>
      </c>
      <c r="G677" s="253"/>
      <c r="H677" s="253"/>
    </row>
    <row r="678" s="184" customFormat="1" spans="1:8">
      <c r="A678" s="184">
        <f t="shared" si="117"/>
        <v>5</v>
      </c>
      <c r="B678" s="192">
        <v>21012</v>
      </c>
      <c r="C678" s="251" t="s">
        <v>552</v>
      </c>
      <c r="D678" s="198">
        <f>SUM(D679:D681)</f>
        <v>56419</v>
      </c>
      <c r="E678" s="272">
        <f>SUM(E679:E681)</f>
        <v>48612</v>
      </c>
      <c r="F678" s="198">
        <f t="shared" ref="D678:F678" si="125">SUM(F679:F681)</f>
        <v>56419</v>
      </c>
      <c r="G678" s="253">
        <f t="shared" si="120"/>
        <v>1</v>
      </c>
      <c r="H678" s="253">
        <f t="shared" si="118"/>
        <v>1.16059820620423</v>
      </c>
    </row>
    <row r="679" spans="1:8">
      <c r="A679" s="184">
        <f t="shared" si="117"/>
        <v>7</v>
      </c>
      <c r="B679" s="192">
        <v>2101201</v>
      </c>
      <c r="C679" s="251" t="s">
        <v>553</v>
      </c>
      <c r="D679" s="255">
        <v>2240</v>
      </c>
      <c r="E679" s="256">
        <v>2000</v>
      </c>
      <c r="F679" s="255">
        <v>2240</v>
      </c>
      <c r="G679" s="253">
        <f t="shared" si="120"/>
        <v>1</v>
      </c>
      <c r="H679" s="253">
        <f t="shared" si="118"/>
        <v>1.12</v>
      </c>
    </row>
    <row r="680" spans="1:8">
      <c r="A680" s="184">
        <f t="shared" si="117"/>
        <v>7</v>
      </c>
      <c r="B680" s="192">
        <v>2101202</v>
      </c>
      <c r="C680" s="251" t="s">
        <v>554</v>
      </c>
      <c r="D680" s="255">
        <v>54179</v>
      </c>
      <c r="E680" s="256">
        <v>46612</v>
      </c>
      <c r="F680" s="255">
        <v>54179</v>
      </c>
      <c r="G680" s="253">
        <f t="shared" si="120"/>
        <v>1</v>
      </c>
      <c r="H680" s="253">
        <f t="shared" si="118"/>
        <v>1.16234016991333</v>
      </c>
    </row>
    <row r="681" spans="1:8">
      <c r="A681" s="184">
        <f t="shared" si="117"/>
        <v>7</v>
      </c>
      <c r="B681" s="192">
        <v>2101299</v>
      </c>
      <c r="C681" s="251" t="s">
        <v>555</v>
      </c>
      <c r="D681" s="255">
        <v>0</v>
      </c>
      <c r="E681" s="272">
        <v>0</v>
      </c>
      <c r="F681" s="255">
        <v>0</v>
      </c>
      <c r="G681" s="253"/>
      <c r="H681" s="253"/>
    </row>
    <row r="682" s="184" customFormat="1" spans="1:8">
      <c r="A682" s="184">
        <f t="shared" si="117"/>
        <v>5</v>
      </c>
      <c r="B682" s="192">
        <v>21013</v>
      </c>
      <c r="C682" s="251" t="s">
        <v>556</v>
      </c>
      <c r="D682" s="198">
        <f>SUM(D683:D685)</f>
        <v>2664</v>
      </c>
      <c r="E682" s="272">
        <f>SUM(E683:E685)</f>
        <v>2138</v>
      </c>
      <c r="F682" s="198">
        <f t="shared" ref="D682:F682" si="126">SUM(F683:F685)</f>
        <v>2664</v>
      </c>
      <c r="G682" s="253">
        <f t="shared" si="120"/>
        <v>1</v>
      </c>
      <c r="H682" s="253">
        <f t="shared" si="118"/>
        <v>1.24602432179607</v>
      </c>
    </row>
    <row r="683" spans="1:8">
      <c r="A683" s="184">
        <f t="shared" si="117"/>
        <v>7</v>
      </c>
      <c r="B683" s="192">
        <v>2101301</v>
      </c>
      <c r="C683" s="251" t="s">
        <v>557</v>
      </c>
      <c r="D683" s="255">
        <v>558</v>
      </c>
      <c r="E683" s="256">
        <v>63</v>
      </c>
      <c r="F683" s="255">
        <v>558</v>
      </c>
      <c r="G683" s="253">
        <f t="shared" si="120"/>
        <v>1</v>
      </c>
      <c r="H683" s="253">
        <f t="shared" si="118"/>
        <v>8.85714285714286</v>
      </c>
    </row>
    <row r="684" spans="1:8">
      <c r="A684" s="184">
        <f t="shared" si="117"/>
        <v>7</v>
      </c>
      <c r="B684" s="192">
        <v>2101302</v>
      </c>
      <c r="C684" s="251" t="s">
        <v>558</v>
      </c>
      <c r="D684" s="255">
        <v>0</v>
      </c>
      <c r="E684" s="272">
        <v>0</v>
      </c>
      <c r="F684" s="255">
        <v>0</v>
      </c>
      <c r="G684" s="253"/>
      <c r="H684" s="253"/>
    </row>
    <row r="685" spans="1:8">
      <c r="A685" s="184">
        <f t="shared" si="117"/>
        <v>7</v>
      </c>
      <c r="B685" s="192">
        <v>2101399</v>
      </c>
      <c r="C685" s="251" t="s">
        <v>559</v>
      </c>
      <c r="D685" s="255">
        <v>2106</v>
      </c>
      <c r="E685" s="256">
        <v>2075</v>
      </c>
      <c r="F685" s="255">
        <v>2106</v>
      </c>
      <c r="G685" s="253">
        <f t="shared" si="120"/>
        <v>1</v>
      </c>
      <c r="H685" s="253">
        <f t="shared" si="118"/>
        <v>1.01493975903614</v>
      </c>
    </row>
    <row r="686" s="184" customFormat="1" spans="1:8">
      <c r="A686" s="184">
        <f t="shared" si="117"/>
        <v>5</v>
      </c>
      <c r="B686" s="192">
        <v>21014</v>
      </c>
      <c r="C686" s="251" t="s">
        <v>560</v>
      </c>
      <c r="D686" s="198">
        <f>SUM(D687:D688)</f>
        <v>1168</v>
      </c>
      <c r="E686" s="272">
        <f>SUM(E687:E688)</f>
        <v>1515</v>
      </c>
      <c r="F686" s="198">
        <f t="shared" ref="D686:F686" si="127">SUM(F687:F688)</f>
        <v>1168</v>
      </c>
      <c r="G686" s="253">
        <f t="shared" si="120"/>
        <v>1</v>
      </c>
      <c r="H686" s="253">
        <f t="shared" si="118"/>
        <v>0.770957095709571</v>
      </c>
    </row>
    <row r="687" spans="1:8">
      <c r="A687" s="184">
        <f t="shared" si="117"/>
        <v>7</v>
      </c>
      <c r="B687" s="192">
        <v>2101401</v>
      </c>
      <c r="C687" s="251" t="s">
        <v>561</v>
      </c>
      <c r="D687" s="255">
        <v>1021</v>
      </c>
      <c r="E687" s="256">
        <v>1318</v>
      </c>
      <c r="F687" s="255">
        <v>1021</v>
      </c>
      <c r="G687" s="253">
        <f t="shared" si="120"/>
        <v>1</v>
      </c>
      <c r="H687" s="253">
        <f t="shared" si="118"/>
        <v>0.774658573596358</v>
      </c>
    </row>
    <row r="688" spans="1:8">
      <c r="A688" s="184">
        <f t="shared" si="117"/>
        <v>7</v>
      </c>
      <c r="B688" s="192">
        <v>2101499</v>
      </c>
      <c r="C688" s="251" t="s">
        <v>562</v>
      </c>
      <c r="D688" s="255">
        <v>147</v>
      </c>
      <c r="E688" s="256">
        <v>197</v>
      </c>
      <c r="F688" s="255">
        <v>147</v>
      </c>
      <c r="G688" s="253">
        <f t="shared" si="120"/>
        <v>1</v>
      </c>
      <c r="H688" s="253">
        <f t="shared" si="118"/>
        <v>0.746192893401015</v>
      </c>
    </row>
    <row r="689" s="184" customFormat="1" spans="1:8">
      <c r="A689" s="184">
        <f t="shared" si="117"/>
        <v>5</v>
      </c>
      <c r="B689" s="192">
        <v>21015</v>
      </c>
      <c r="C689" s="251" t="s">
        <v>563</v>
      </c>
      <c r="D689" s="198">
        <f>SUM(D690:D697)</f>
        <v>537</v>
      </c>
      <c r="E689" s="272">
        <f>SUM(E690:E697)</f>
        <v>860</v>
      </c>
      <c r="F689" s="198">
        <f t="shared" ref="D689:F689" si="128">SUM(F690:F697)</f>
        <v>537</v>
      </c>
      <c r="G689" s="253">
        <f t="shared" si="120"/>
        <v>1</v>
      </c>
      <c r="H689" s="253">
        <f t="shared" si="118"/>
        <v>0.624418604651163</v>
      </c>
    </row>
    <row r="690" spans="1:8">
      <c r="A690" s="184">
        <f t="shared" si="117"/>
        <v>7</v>
      </c>
      <c r="B690" s="192">
        <v>2101501</v>
      </c>
      <c r="C690" s="251" t="s">
        <v>67</v>
      </c>
      <c r="D690" s="255">
        <v>0</v>
      </c>
      <c r="E690" s="272">
        <v>0</v>
      </c>
      <c r="F690" s="255">
        <v>0</v>
      </c>
      <c r="G690" s="253"/>
      <c r="H690" s="253"/>
    </row>
    <row r="691" spans="1:8">
      <c r="A691" s="184">
        <f t="shared" si="117"/>
        <v>7</v>
      </c>
      <c r="B691" s="192">
        <v>2101502</v>
      </c>
      <c r="C691" s="251" t="s">
        <v>68</v>
      </c>
      <c r="D691" s="255">
        <v>0</v>
      </c>
      <c r="E691" s="272">
        <v>0</v>
      </c>
      <c r="F691" s="255">
        <v>0</v>
      </c>
      <c r="G691" s="253"/>
      <c r="H691" s="253"/>
    </row>
    <row r="692" spans="1:8">
      <c r="A692" s="184">
        <f t="shared" si="117"/>
        <v>7</v>
      </c>
      <c r="B692" s="192">
        <v>2101503</v>
      </c>
      <c r="C692" s="251" t="s">
        <v>69</v>
      </c>
      <c r="D692" s="255">
        <v>0</v>
      </c>
      <c r="E692" s="272">
        <v>0</v>
      </c>
      <c r="F692" s="255">
        <v>0</v>
      </c>
      <c r="G692" s="253"/>
      <c r="H692" s="253"/>
    </row>
    <row r="693" spans="1:8">
      <c r="A693" s="184">
        <f t="shared" si="117"/>
        <v>7</v>
      </c>
      <c r="B693" s="192">
        <v>2101504</v>
      </c>
      <c r="C693" s="251" t="s">
        <v>108</v>
      </c>
      <c r="D693" s="255">
        <v>12</v>
      </c>
      <c r="E693" s="272">
        <v>0</v>
      </c>
      <c r="F693" s="255">
        <v>12</v>
      </c>
      <c r="G693" s="253">
        <f t="shared" si="120"/>
        <v>1</v>
      </c>
      <c r="H693" s="253" t="e">
        <f t="shared" si="118"/>
        <v>#DIV/0!</v>
      </c>
    </row>
    <row r="694" spans="1:8">
      <c r="A694" s="184">
        <f t="shared" si="117"/>
        <v>7</v>
      </c>
      <c r="B694" s="192">
        <v>2101505</v>
      </c>
      <c r="C694" s="251" t="s">
        <v>564</v>
      </c>
      <c r="D694" s="255">
        <v>10</v>
      </c>
      <c r="E694" s="256">
        <v>40</v>
      </c>
      <c r="F694" s="255">
        <v>10</v>
      </c>
      <c r="G694" s="253"/>
      <c r="H694" s="253">
        <f t="shared" si="118"/>
        <v>0.25</v>
      </c>
    </row>
    <row r="695" spans="1:8">
      <c r="A695" s="184">
        <f t="shared" si="117"/>
        <v>7</v>
      </c>
      <c r="B695" s="192">
        <v>2101506</v>
      </c>
      <c r="C695" s="251" t="s">
        <v>565</v>
      </c>
      <c r="D695" s="255">
        <v>323</v>
      </c>
      <c r="E695" s="256">
        <v>190</v>
      </c>
      <c r="F695" s="255">
        <v>323</v>
      </c>
      <c r="G695" s="253"/>
      <c r="H695" s="253">
        <f t="shared" si="118"/>
        <v>1.7</v>
      </c>
    </row>
    <row r="696" spans="1:8">
      <c r="A696" s="184">
        <f t="shared" si="117"/>
        <v>7</v>
      </c>
      <c r="B696" s="192">
        <v>2101550</v>
      </c>
      <c r="C696" s="251" t="s">
        <v>76</v>
      </c>
      <c r="D696" s="255">
        <v>0</v>
      </c>
      <c r="E696" s="272">
        <v>0</v>
      </c>
      <c r="F696" s="255">
        <v>0</v>
      </c>
      <c r="G696" s="253"/>
      <c r="H696" s="253"/>
    </row>
    <row r="697" spans="1:8">
      <c r="A697" s="184">
        <f t="shared" si="117"/>
        <v>7</v>
      </c>
      <c r="B697" s="192">
        <v>2101599</v>
      </c>
      <c r="C697" s="251" t="s">
        <v>566</v>
      </c>
      <c r="D697" s="255">
        <v>192</v>
      </c>
      <c r="E697" s="256">
        <v>630</v>
      </c>
      <c r="F697" s="255">
        <v>192</v>
      </c>
      <c r="G697" s="253">
        <f t="shared" si="120"/>
        <v>1</v>
      </c>
      <c r="H697" s="253">
        <f t="shared" si="118"/>
        <v>0.304761904761905</v>
      </c>
    </row>
    <row r="698" s="184" customFormat="1" spans="1:8">
      <c r="A698" s="184">
        <f t="shared" si="117"/>
        <v>5</v>
      </c>
      <c r="B698" s="192">
        <v>21016</v>
      </c>
      <c r="C698" s="251" t="s">
        <v>567</v>
      </c>
      <c r="D698" s="198"/>
      <c r="E698" s="272"/>
      <c r="F698" s="198"/>
      <c r="G698" s="253"/>
      <c r="H698" s="253"/>
    </row>
    <row r="699" s="184" customFormat="1" spans="1:8">
      <c r="A699" s="184">
        <f t="shared" si="117"/>
        <v>5</v>
      </c>
      <c r="B699" s="192">
        <v>21099</v>
      </c>
      <c r="C699" s="273" t="s">
        <v>568</v>
      </c>
      <c r="D699" s="198">
        <v>2935</v>
      </c>
      <c r="E699" s="198">
        <v>3556</v>
      </c>
      <c r="F699" s="198">
        <v>2935</v>
      </c>
      <c r="G699" s="253">
        <f t="shared" si="120"/>
        <v>1</v>
      </c>
      <c r="H699" s="253">
        <f t="shared" si="118"/>
        <v>0.825365579302587</v>
      </c>
    </row>
    <row r="700" spans="1:8">
      <c r="A700" s="184">
        <f t="shared" si="117"/>
        <v>3</v>
      </c>
      <c r="B700" s="192">
        <v>211</v>
      </c>
      <c r="C700" s="273" t="s">
        <v>569</v>
      </c>
      <c r="D700" s="198">
        <f>SUM(D701,D711,D715,D724,D731,D738,D744,D747,D750,D751,D752,D758,D759,D760,D771)</f>
        <v>12265</v>
      </c>
      <c r="E700" s="268">
        <f t="shared" ref="D700:F700" si="129">SUM(E701,E711,E715,E724,E731,E738,E744,E747,E750,E751,E752,E758,E759,E760,E771)</f>
        <v>33212</v>
      </c>
      <c r="F700" s="198">
        <f t="shared" si="129"/>
        <v>25677</v>
      </c>
      <c r="G700" s="269">
        <f t="shared" si="120"/>
        <v>2.09351814105177</v>
      </c>
      <c r="H700" s="269">
        <f t="shared" si="118"/>
        <v>0.773124171986029</v>
      </c>
    </row>
    <row r="701" s="184" customFormat="1" spans="1:8">
      <c r="A701" s="184">
        <f t="shared" si="117"/>
        <v>5</v>
      </c>
      <c r="B701" s="192">
        <v>21101</v>
      </c>
      <c r="C701" s="273" t="s">
        <v>570</v>
      </c>
      <c r="D701" s="198">
        <f>SUM(D702:D710)</f>
        <v>600</v>
      </c>
      <c r="E701" s="198">
        <f t="shared" ref="D701:F701" si="130">SUM(E702:E710)</f>
        <v>678</v>
      </c>
      <c r="F701" s="198">
        <f t="shared" si="130"/>
        <v>921</v>
      </c>
      <c r="G701" s="253">
        <f t="shared" si="120"/>
        <v>1.535</v>
      </c>
      <c r="H701" s="253">
        <f t="shared" si="118"/>
        <v>1.35840707964602</v>
      </c>
    </row>
    <row r="702" spans="1:8">
      <c r="A702" s="184">
        <f t="shared" si="117"/>
        <v>7</v>
      </c>
      <c r="B702" s="192">
        <v>2110101</v>
      </c>
      <c r="C702" s="273" t="s">
        <v>67</v>
      </c>
      <c r="D702" s="255">
        <v>79</v>
      </c>
      <c r="E702" s="256">
        <v>168</v>
      </c>
      <c r="F702" s="255">
        <v>160</v>
      </c>
      <c r="G702" s="253"/>
      <c r="H702" s="253">
        <f t="shared" si="118"/>
        <v>0.952380952380952</v>
      </c>
    </row>
    <row r="703" spans="1:8">
      <c r="A703" s="184">
        <f t="shared" si="117"/>
        <v>7</v>
      </c>
      <c r="B703" s="192">
        <v>2110102</v>
      </c>
      <c r="C703" s="273" t="s">
        <v>68</v>
      </c>
      <c r="D703" s="255">
        <v>0</v>
      </c>
      <c r="E703" s="252">
        <v>240</v>
      </c>
      <c r="F703" s="255">
        <v>240</v>
      </c>
      <c r="G703" s="253"/>
      <c r="H703" s="253"/>
    </row>
    <row r="704" spans="1:8">
      <c r="A704" s="184">
        <f t="shared" si="117"/>
        <v>7</v>
      </c>
      <c r="B704" s="192">
        <v>2110103</v>
      </c>
      <c r="C704" s="273" t="s">
        <v>69</v>
      </c>
      <c r="D704" s="255">
        <v>0</v>
      </c>
      <c r="E704" s="252">
        <v>0</v>
      </c>
      <c r="F704" s="255">
        <v>0</v>
      </c>
      <c r="G704" s="253"/>
      <c r="H704" s="253"/>
    </row>
    <row r="705" spans="1:8">
      <c r="A705" s="184">
        <f t="shared" si="117"/>
        <v>7</v>
      </c>
      <c r="B705" s="192">
        <v>2110104</v>
      </c>
      <c r="C705" s="273" t="s">
        <v>571</v>
      </c>
      <c r="D705" s="255">
        <v>0</v>
      </c>
      <c r="E705" s="252">
        <v>0</v>
      </c>
      <c r="F705" s="255">
        <v>0</v>
      </c>
      <c r="G705" s="253"/>
      <c r="H705" s="253"/>
    </row>
    <row r="706" spans="1:8">
      <c r="A706" s="184">
        <f t="shared" si="117"/>
        <v>7</v>
      </c>
      <c r="B706" s="192">
        <v>2110105</v>
      </c>
      <c r="C706" s="273" t="s">
        <v>572</v>
      </c>
      <c r="D706" s="255">
        <v>0</v>
      </c>
      <c r="E706" s="252">
        <v>0</v>
      </c>
      <c r="F706" s="255">
        <v>0</v>
      </c>
      <c r="G706" s="253"/>
      <c r="H706" s="253"/>
    </row>
    <row r="707" spans="1:8">
      <c r="A707" s="184">
        <f t="shared" si="117"/>
        <v>7</v>
      </c>
      <c r="B707" s="192">
        <v>2110106</v>
      </c>
      <c r="C707" s="273" t="s">
        <v>573</v>
      </c>
      <c r="D707" s="255">
        <v>0</v>
      </c>
      <c r="E707" s="252">
        <v>0</v>
      </c>
      <c r="F707" s="255">
        <v>0</v>
      </c>
      <c r="G707" s="253"/>
      <c r="H707" s="253"/>
    </row>
    <row r="708" spans="1:8">
      <c r="A708" s="184">
        <f t="shared" si="117"/>
        <v>7</v>
      </c>
      <c r="B708" s="192">
        <v>2110107</v>
      </c>
      <c r="C708" s="273" t="s">
        <v>574</v>
      </c>
      <c r="D708" s="255">
        <v>0</v>
      </c>
      <c r="E708" s="252">
        <v>0</v>
      </c>
      <c r="F708" s="255">
        <v>0</v>
      </c>
      <c r="G708" s="253"/>
      <c r="H708" s="253"/>
    </row>
    <row r="709" spans="1:8">
      <c r="A709" s="184">
        <f t="shared" si="117"/>
        <v>7</v>
      </c>
      <c r="B709" s="192">
        <v>2110108</v>
      </c>
      <c r="C709" s="273" t="s">
        <v>575</v>
      </c>
      <c r="D709" s="255">
        <v>0</v>
      </c>
      <c r="E709" s="252">
        <v>0</v>
      </c>
      <c r="F709" s="255">
        <v>0</v>
      </c>
      <c r="G709" s="253"/>
      <c r="H709" s="253"/>
    </row>
    <row r="710" spans="1:8">
      <c r="A710" s="184">
        <f t="shared" si="117"/>
        <v>7</v>
      </c>
      <c r="B710" s="192">
        <v>2110199</v>
      </c>
      <c r="C710" s="273" t="s">
        <v>576</v>
      </c>
      <c r="D710" s="255">
        <v>521</v>
      </c>
      <c r="E710" s="256">
        <v>270</v>
      </c>
      <c r="F710" s="255">
        <v>521</v>
      </c>
      <c r="G710" s="253">
        <f t="shared" si="120"/>
        <v>1</v>
      </c>
      <c r="H710" s="253">
        <f t="shared" si="118"/>
        <v>1.92962962962963</v>
      </c>
    </row>
    <row r="711" s="184" customFormat="1" spans="1:8">
      <c r="A711" s="184">
        <f t="shared" ref="A711:A774" si="131">LEN(B711)</f>
        <v>5</v>
      </c>
      <c r="B711" s="192">
        <v>21102</v>
      </c>
      <c r="C711" s="273" t="s">
        <v>577</v>
      </c>
      <c r="D711" s="198">
        <f>SUM(D712:D714)</f>
        <v>0</v>
      </c>
      <c r="E711" s="252">
        <f>SUM(E712:E714)</f>
        <v>0</v>
      </c>
      <c r="F711" s="198">
        <f t="shared" ref="D711:F711" si="132">SUM(F712:F714)</f>
        <v>0</v>
      </c>
      <c r="G711" s="253"/>
      <c r="H711" s="253"/>
    </row>
    <row r="712" spans="1:8">
      <c r="A712" s="184">
        <f t="shared" si="131"/>
        <v>7</v>
      </c>
      <c r="B712" s="192">
        <v>2110203</v>
      </c>
      <c r="C712" s="273" t="s">
        <v>578</v>
      </c>
      <c r="D712" s="255">
        <v>0</v>
      </c>
      <c r="E712" s="252">
        <v>0</v>
      </c>
      <c r="F712" s="255">
        <v>0</v>
      </c>
      <c r="G712" s="253"/>
      <c r="H712" s="253"/>
    </row>
    <row r="713" spans="1:8">
      <c r="A713" s="184">
        <f t="shared" si="131"/>
        <v>7</v>
      </c>
      <c r="B713" s="192">
        <v>2110204</v>
      </c>
      <c r="C713" s="273" t="s">
        <v>579</v>
      </c>
      <c r="D713" s="255">
        <v>0</v>
      </c>
      <c r="E713" s="252">
        <v>0</v>
      </c>
      <c r="F713" s="255">
        <v>0</v>
      </c>
      <c r="G713" s="253"/>
      <c r="H713" s="253"/>
    </row>
    <row r="714" spans="1:8">
      <c r="A714" s="184">
        <f t="shared" si="131"/>
        <v>7</v>
      </c>
      <c r="B714" s="192">
        <v>2110299</v>
      </c>
      <c r="C714" s="273" t="s">
        <v>580</v>
      </c>
      <c r="D714" s="255">
        <v>0</v>
      </c>
      <c r="E714" s="252">
        <v>0</v>
      </c>
      <c r="F714" s="255">
        <v>0</v>
      </c>
      <c r="G714" s="253"/>
      <c r="H714" s="253"/>
    </row>
    <row r="715" s="184" customFormat="1" spans="1:8">
      <c r="A715" s="184">
        <f t="shared" si="131"/>
        <v>5</v>
      </c>
      <c r="B715" s="192">
        <v>21103</v>
      </c>
      <c r="C715" s="273" t="s">
        <v>581</v>
      </c>
      <c r="D715" s="198">
        <f>SUM(D716:D723)</f>
        <v>7565</v>
      </c>
      <c r="E715" s="252">
        <f>SUM(E716:E723)</f>
        <v>22405</v>
      </c>
      <c r="F715" s="198">
        <f t="shared" ref="D715:F715" si="133">SUM(F716:F723)</f>
        <v>14565</v>
      </c>
      <c r="G715" s="253">
        <f>F715/D715</f>
        <v>1.92531394580304</v>
      </c>
      <c r="H715" s="253">
        <f>F715/E715</f>
        <v>0.650078107565276</v>
      </c>
    </row>
    <row r="716" spans="1:8">
      <c r="A716" s="184">
        <f t="shared" si="131"/>
        <v>7</v>
      </c>
      <c r="B716" s="192">
        <v>2110301</v>
      </c>
      <c r="C716" s="273" t="s">
        <v>582</v>
      </c>
      <c r="D716" s="255">
        <v>0</v>
      </c>
      <c r="E716" s="252">
        <v>40</v>
      </c>
      <c r="F716" s="255">
        <v>0</v>
      </c>
      <c r="G716" s="253"/>
      <c r="H716" s="253"/>
    </row>
    <row r="717" spans="1:8">
      <c r="A717" s="184">
        <f t="shared" si="131"/>
        <v>7</v>
      </c>
      <c r="B717" s="192">
        <v>2110302</v>
      </c>
      <c r="C717" s="273" t="s">
        <v>583</v>
      </c>
      <c r="D717" s="255">
        <v>6159</v>
      </c>
      <c r="E717" s="256">
        <v>18049</v>
      </c>
      <c r="F717" s="255">
        <v>13159</v>
      </c>
      <c r="G717" s="253">
        <f>F717/D717</f>
        <v>2.13654814093197</v>
      </c>
      <c r="H717" s="253">
        <f>F717/E717</f>
        <v>0.72907086265167</v>
      </c>
    </row>
    <row r="718" spans="1:8">
      <c r="A718" s="184">
        <f t="shared" si="131"/>
        <v>7</v>
      </c>
      <c r="B718" s="192">
        <v>2110303</v>
      </c>
      <c r="C718" s="273" t="s">
        <v>584</v>
      </c>
      <c r="D718" s="255">
        <v>0</v>
      </c>
      <c r="E718" s="252">
        <v>0</v>
      </c>
      <c r="F718" s="255">
        <v>0</v>
      </c>
      <c r="G718" s="253"/>
      <c r="H718" s="253"/>
    </row>
    <row r="719" spans="1:8">
      <c r="A719" s="184">
        <f t="shared" si="131"/>
        <v>7</v>
      </c>
      <c r="B719" s="192">
        <v>2110304</v>
      </c>
      <c r="C719" s="273" t="s">
        <v>585</v>
      </c>
      <c r="D719" s="255">
        <v>1356</v>
      </c>
      <c r="E719" s="256">
        <v>1790</v>
      </c>
      <c r="F719" s="255">
        <v>1356</v>
      </c>
      <c r="G719" s="253"/>
      <c r="H719" s="253">
        <f>F719/E719</f>
        <v>0.757541899441341</v>
      </c>
    </row>
    <row r="720" spans="1:8">
      <c r="A720" s="184">
        <f t="shared" si="131"/>
        <v>7</v>
      </c>
      <c r="B720" s="192">
        <v>2110305</v>
      </c>
      <c r="C720" s="273" t="s">
        <v>586</v>
      </c>
      <c r="D720" s="255">
        <v>0</v>
      </c>
      <c r="E720" s="252">
        <v>0</v>
      </c>
      <c r="F720" s="255">
        <v>0</v>
      </c>
      <c r="G720" s="253"/>
      <c r="H720" s="253"/>
    </row>
    <row r="721" spans="1:8">
      <c r="A721" s="184">
        <f t="shared" si="131"/>
        <v>7</v>
      </c>
      <c r="B721" s="192">
        <v>2110306</v>
      </c>
      <c r="C721" s="273" t="s">
        <v>587</v>
      </c>
      <c r="D721" s="255">
        <v>0</v>
      </c>
      <c r="E721" s="252">
        <v>0</v>
      </c>
      <c r="F721" s="255">
        <v>0</v>
      </c>
      <c r="G721" s="253"/>
      <c r="H721" s="253"/>
    </row>
    <row r="722" spans="1:8">
      <c r="A722" s="184">
        <f t="shared" si="131"/>
        <v>7</v>
      </c>
      <c r="B722" s="192">
        <v>2110307</v>
      </c>
      <c r="C722" s="273" t="s">
        <v>588</v>
      </c>
      <c r="D722" s="255">
        <v>0</v>
      </c>
      <c r="E722" s="252">
        <v>0</v>
      </c>
      <c r="F722" s="255">
        <v>0</v>
      </c>
      <c r="G722" s="253"/>
      <c r="H722" s="253"/>
    </row>
    <row r="723" spans="1:8">
      <c r="A723" s="184">
        <f t="shared" si="131"/>
        <v>7</v>
      </c>
      <c r="B723" s="192">
        <v>2110399</v>
      </c>
      <c r="C723" s="273" t="s">
        <v>589</v>
      </c>
      <c r="D723" s="255">
        <v>50</v>
      </c>
      <c r="E723" s="256">
        <v>2526</v>
      </c>
      <c r="F723" s="255">
        <v>50</v>
      </c>
      <c r="G723" s="253">
        <f>F723/D723</f>
        <v>1</v>
      </c>
      <c r="H723" s="253">
        <f>F723/E723</f>
        <v>0.0197941409342835</v>
      </c>
    </row>
    <row r="724" s="184" customFormat="1" spans="1:8">
      <c r="A724" s="184">
        <f t="shared" si="131"/>
        <v>5</v>
      </c>
      <c r="B724" s="192">
        <v>21104</v>
      </c>
      <c r="C724" s="273" t="s">
        <v>590</v>
      </c>
      <c r="D724" s="198">
        <f>SUM(D725:D730)</f>
        <v>2431</v>
      </c>
      <c r="E724" s="252">
        <f>SUM(E725:E730)</f>
        <v>6071</v>
      </c>
      <c r="F724" s="198">
        <f t="shared" ref="D724:F724" si="134">SUM(F725:F730)</f>
        <v>4600</v>
      </c>
      <c r="G724" s="253">
        <f>F724/D724</f>
        <v>1.89222542163719</v>
      </c>
      <c r="H724" s="253">
        <f>F724/E724</f>
        <v>0.757700543567781</v>
      </c>
    </row>
    <row r="725" spans="1:8">
      <c r="A725" s="184">
        <f t="shared" si="131"/>
        <v>7</v>
      </c>
      <c r="B725" s="192">
        <v>2110401</v>
      </c>
      <c r="C725" s="273" t="s">
        <v>591</v>
      </c>
      <c r="D725" s="255">
        <v>0</v>
      </c>
      <c r="E725" s="252">
        <v>0</v>
      </c>
      <c r="F725" s="255">
        <v>0</v>
      </c>
      <c r="G725" s="253"/>
      <c r="H725" s="253"/>
    </row>
    <row r="726" spans="1:8">
      <c r="A726" s="184">
        <f t="shared" si="131"/>
        <v>7</v>
      </c>
      <c r="B726" s="192">
        <v>2110402</v>
      </c>
      <c r="C726" s="273" t="s">
        <v>592</v>
      </c>
      <c r="D726" s="255">
        <v>1354</v>
      </c>
      <c r="E726" s="256">
        <v>4940</v>
      </c>
      <c r="F726" s="255">
        <v>3500</v>
      </c>
      <c r="G726" s="253">
        <f>F726/D726</f>
        <v>2.58493353028065</v>
      </c>
      <c r="H726" s="253">
        <f>F726/E726</f>
        <v>0.708502024291498</v>
      </c>
    </row>
    <row r="727" spans="1:8">
      <c r="A727" s="184">
        <f t="shared" si="131"/>
        <v>7</v>
      </c>
      <c r="B727" s="192">
        <v>2110404</v>
      </c>
      <c r="C727" s="273" t="s">
        <v>593</v>
      </c>
      <c r="D727" s="255">
        <v>0</v>
      </c>
      <c r="E727" s="252">
        <v>0</v>
      </c>
      <c r="F727" s="255">
        <v>0</v>
      </c>
      <c r="G727" s="253"/>
      <c r="H727" s="253"/>
    </row>
    <row r="728" spans="1:8">
      <c r="A728" s="184">
        <f t="shared" si="131"/>
        <v>7</v>
      </c>
      <c r="B728" s="192">
        <v>2110405</v>
      </c>
      <c r="C728" s="273" t="s">
        <v>594</v>
      </c>
      <c r="D728" s="255">
        <v>0</v>
      </c>
      <c r="E728" s="252">
        <v>0</v>
      </c>
      <c r="F728" s="255">
        <v>0</v>
      </c>
      <c r="G728" s="253"/>
      <c r="H728" s="253"/>
    </row>
    <row r="729" spans="1:8">
      <c r="A729" s="184">
        <f t="shared" si="131"/>
        <v>7</v>
      </c>
      <c r="B729" s="192">
        <v>2110406</v>
      </c>
      <c r="C729" s="273" t="s">
        <v>595</v>
      </c>
      <c r="D729" s="255">
        <v>1077</v>
      </c>
      <c r="E729" s="256">
        <v>1103</v>
      </c>
      <c r="F729" s="255">
        <v>1100</v>
      </c>
      <c r="G729" s="253">
        <f>F729/D729</f>
        <v>1.0213556174559</v>
      </c>
      <c r="H729" s="253">
        <f>F729/E729</f>
        <v>0.99728014505893</v>
      </c>
    </row>
    <row r="730" spans="1:8">
      <c r="A730" s="184">
        <f t="shared" si="131"/>
        <v>7</v>
      </c>
      <c r="B730" s="192">
        <v>2110499</v>
      </c>
      <c r="C730" s="273" t="s">
        <v>596</v>
      </c>
      <c r="D730" s="255">
        <v>0</v>
      </c>
      <c r="E730" s="252">
        <v>28</v>
      </c>
      <c r="F730" s="255">
        <v>0</v>
      </c>
      <c r="G730" s="253"/>
      <c r="H730" s="253"/>
    </row>
    <row r="731" s="184" customFormat="1" spans="1:8">
      <c r="A731" s="184">
        <f t="shared" si="131"/>
        <v>5</v>
      </c>
      <c r="B731" s="192">
        <v>21105</v>
      </c>
      <c r="C731" s="273" t="s">
        <v>597</v>
      </c>
      <c r="D731" s="198">
        <f>SUM(D732:D737)</f>
        <v>1388</v>
      </c>
      <c r="E731" s="252">
        <f>SUM(E732:E737)</f>
        <v>112</v>
      </c>
      <c r="F731" s="198">
        <f t="shared" ref="D731:F731" si="135">SUM(F732:F737)</f>
        <v>115</v>
      </c>
      <c r="G731" s="253">
        <f>F731/D731</f>
        <v>0.0828530259365994</v>
      </c>
      <c r="H731" s="253">
        <f>F731/E731</f>
        <v>1.02678571428571</v>
      </c>
    </row>
    <row r="732" spans="1:8">
      <c r="A732" s="184">
        <f t="shared" si="131"/>
        <v>7</v>
      </c>
      <c r="B732" s="192">
        <v>2110501</v>
      </c>
      <c r="C732" s="273" t="s">
        <v>598</v>
      </c>
      <c r="D732" s="255">
        <v>1332</v>
      </c>
      <c r="E732" s="256">
        <v>55</v>
      </c>
      <c r="F732" s="255">
        <v>55</v>
      </c>
      <c r="G732" s="253"/>
      <c r="H732" s="253">
        <f>F732/E732</f>
        <v>1</v>
      </c>
    </row>
    <row r="733" spans="1:8">
      <c r="A733" s="184">
        <f t="shared" si="131"/>
        <v>7</v>
      </c>
      <c r="B733" s="192">
        <v>2110502</v>
      </c>
      <c r="C733" s="273" t="s">
        <v>599</v>
      </c>
      <c r="D733" s="255">
        <v>0</v>
      </c>
      <c r="E733" s="252">
        <v>0</v>
      </c>
      <c r="F733" s="255">
        <v>0</v>
      </c>
      <c r="G733" s="253"/>
      <c r="H733" s="253"/>
    </row>
    <row r="734" spans="1:8">
      <c r="A734" s="184">
        <f t="shared" si="131"/>
        <v>7</v>
      </c>
      <c r="B734" s="192">
        <v>2110503</v>
      </c>
      <c r="C734" s="273" t="s">
        <v>600</v>
      </c>
      <c r="D734" s="255">
        <v>0</v>
      </c>
      <c r="E734" s="252">
        <v>0</v>
      </c>
      <c r="F734" s="255">
        <v>0</v>
      </c>
      <c r="G734" s="253"/>
      <c r="H734" s="253"/>
    </row>
    <row r="735" spans="1:8">
      <c r="A735" s="184">
        <f t="shared" si="131"/>
        <v>7</v>
      </c>
      <c r="B735" s="192">
        <v>2110506</v>
      </c>
      <c r="C735" s="273" t="s">
        <v>601</v>
      </c>
      <c r="D735" s="255">
        <v>0</v>
      </c>
      <c r="E735" s="252">
        <v>0</v>
      </c>
      <c r="F735" s="255">
        <v>0</v>
      </c>
      <c r="G735" s="253"/>
      <c r="H735" s="253"/>
    </row>
    <row r="736" spans="1:8">
      <c r="A736" s="184">
        <f t="shared" si="131"/>
        <v>7</v>
      </c>
      <c r="B736" s="192">
        <v>2110507</v>
      </c>
      <c r="C736" s="273" t="s">
        <v>602</v>
      </c>
      <c r="D736" s="255">
        <v>56</v>
      </c>
      <c r="E736" s="256">
        <v>57</v>
      </c>
      <c r="F736" s="255">
        <v>60</v>
      </c>
      <c r="G736" s="253">
        <f>F736/D736</f>
        <v>1.07142857142857</v>
      </c>
      <c r="H736" s="253">
        <f>F736/E736</f>
        <v>1.05263157894737</v>
      </c>
    </row>
    <row r="737" spans="1:8">
      <c r="A737" s="184">
        <f t="shared" si="131"/>
        <v>7</v>
      </c>
      <c r="B737" s="192">
        <v>2110599</v>
      </c>
      <c r="C737" s="273" t="s">
        <v>603</v>
      </c>
      <c r="D737" s="255">
        <v>0</v>
      </c>
      <c r="E737" s="252">
        <v>0</v>
      </c>
      <c r="F737" s="255">
        <v>0</v>
      </c>
      <c r="G737" s="253"/>
      <c r="H737" s="253"/>
    </row>
    <row r="738" s="184" customFormat="1" spans="1:8">
      <c r="A738" s="184">
        <f t="shared" si="131"/>
        <v>5</v>
      </c>
      <c r="B738" s="192">
        <v>21106</v>
      </c>
      <c r="C738" s="273" t="s">
        <v>604</v>
      </c>
      <c r="D738" s="198">
        <f>SUM(D739:D743)</f>
        <v>0</v>
      </c>
      <c r="E738" s="252">
        <f>SUM(E739:E743)</f>
        <v>0</v>
      </c>
      <c r="F738" s="198">
        <f t="shared" ref="D738:F738" si="136">SUM(F739:F743)</f>
        <v>0</v>
      </c>
      <c r="G738" s="253"/>
      <c r="H738" s="253"/>
    </row>
    <row r="739" spans="1:8">
      <c r="A739" s="184">
        <f t="shared" si="131"/>
        <v>7</v>
      </c>
      <c r="B739" s="192">
        <v>2110602</v>
      </c>
      <c r="C739" s="273" t="s">
        <v>605</v>
      </c>
      <c r="D739" s="255">
        <v>0</v>
      </c>
      <c r="E739" s="252">
        <v>0</v>
      </c>
      <c r="F739" s="255">
        <v>0</v>
      </c>
      <c r="G739" s="253"/>
      <c r="H739" s="253"/>
    </row>
    <row r="740" spans="1:8">
      <c r="A740" s="184">
        <f t="shared" si="131"/>
        <v>7</v>
      </c>
      <c r="B740" s="192">
        <v>2110603</v>
      </c>
      <c r="C740" s="273" t="s">
        <v>606</v>
      </c>
      <c r="D740" s="255">
        <v>0</v>
      </c>
      <c r="E740" s="252">
        <v>0</v>
      </c>
      <c r="F740" s="255">
        <v>0</v>
      </c>
      <c r="G740" s="253"/>
      <c r="H740" s="253"/>
    </row>
    <row r="741" spans="1:8">
      <c r="A741" s="184">
        <f t="shared" si="131"/>
        <v>7</v>
      </c>
      <c r="B741" s="192">
        <v>2110604</v>
      </c>
      <c r="C741" s="273" t="s">
        <v>607</v>
      </c>
      <c r="D741" s="255">
        <v>0</v>
      </c>
      <c r="E741" s="252">
        <v>0</v>
      </c>
      <c r="F741" s="255">
        <v>0</v>
      </c>
      <c r="G741" s="253"/>
      <c r="H741" s="253"/>
    </row>
    <row r="742" spans="1:8">
      <c r="A742" s="184">
        <f t="shared" si="131"/>
        <v>7</v>
      </c>
      <c r="B742" s="192">
        <v>2110605</v>
      </c>
      <c r="C742" s="273" t="s">
        <v>608</v>
      </c>
      <c r="D742" s="255">
        <v>0</v>
      </c>
      <c r="E742" s="252">
        <v>0</v>
      </c>
      <c r="F742" s="255">
        <v>0</v>
      </c>
      <c r="G742" s="253"/>
      <c r="H742" s="253"/>
    </row>
    <row r="743" spans="1:8">
      <c r="A743" s="184">
        <f t="shared" si="131"/>
        <v>7</v>
      </c>
      <c r="B743" s="192">
        <v>2110699</v>
      </c>
      <c r="C743" s="273" t="s">
        <v>609</v>
      </c>
      <c r="D743" s="255">
        <v>0</v>
      </c>
      <c r="E743" s="252">
        <v>0</v>
      </c>
      <c r="F743" s="255">
        <v>0</v>
      </c>
      <c r="G743" s="253"/>
      <c r="H743" s="253"/>
    </row>
    <row r="744" s="184" customFormat="1" spans="1:8">
      <c r="A744" s="184">
        <f t="shared" si="131"/>
        <v>5</v>
      </c>
      <c r="B744" s="192">
        <v>21107</v>
      </c>
      <c r="C744" s="273" t="s">
        <v>610</v>
      </c>
      <c r="D744" s="198">
        <f>SUM(D745:D746)</f>
        <v>0</v>
      </c>
      <c r="E744" s="252">
        <f>SUM(E745:E746)</f>
        <v>0</v>
      </c>
      <c r="F744" s="198">
        <f t="shared" ref="D744:F744" si="137">SUM(F745:F746)</f>
        <v>0</v>
      </c>
      <c r="G744" s="253"/>
      <c r="H744" s="253"/>
    </row>
    <row r="745" spans="1:8">
      <c r="A745" s="184">
        <f t="shared" si="131"/>
        <v>7</v>
      </c>
      <c r="B745" s="192">
        <v>2110704</v>
      </c>
      <c r="C745" s="273" t="s">
        <v>611</v>
      </c>
      <c r="D745" s="255">
        <v>0</v>
      </c>
      <c r="E745" s="252">
        <v>0</v>
      </c>
      <c r="F745" s="255">
        <v>0</v>
      </c>
      <c r="G745" s="253"/>
      <c r="H745" s="253"/>
    </row>
    <row r="746" spans="1:8">
      <c r="A746" s="184">
        <f t="shared" si="131"/>
        <v>7</v>
      </c>
      <c r="B746" s="192">
        <v>2110799</v>
      </c>
      <c r="C746" s="273" t="s">
        <v>612</v>
      </c>
      <c r="D746" s="255">
        <v>0</v>
      </c>
      <c r="E746" s="252">
        <v>0</v>
      </c>
      <c r="F746" s="255">
        <v>0</v>
      </c>
      <c r="G746" s="253"/>
      <c r="H746" s="253"/>
    </row>
    <row r="747" s="184" customFormat="1" spans="1:8">
      <c r="A747" s="184">
        <f t="shared" si="131"/>
        <v>5</v>
      </c>
      <c r="B747" s="192">
        <v>21108</v>
      </c>
      <c r="C747" s="273" t="s">
        <v>613</v>
      </c>
      <c r="D747" s="198">
        <f>SUM(D748:D749)</f>
        <v>0</v>
      </c>
      <c r="E747" s="252">
        <f>SUM(E748:E749)</f>
        <v>0</v>
      </c>
      <c r="F747" s="198">
        <f t="shared" ref="D747:F747" si="138">SUM(F748:F749)</f>
        <v>0</v>
      </c>
      <c r="G747" s="253"/>
      <c r="H747" s="253"/>
    </row>
    <row r="748" spans="1:8">
      <c r="A748" s="184">
        <f t="shared" si="131"/>
        <v>7</v>
      </c>
      <c r="B748" s="192">
        <v>2110804</v>
      </c>
      <c r="C748" s="273" t="s">
        <v>614</v>
      </c>
      <c r="D748" s="255">
        <v>0</v>
      </c>
      <c r="E748" s="252">
        <v>0</v>
      </c>
      <c r="F748" s="255">
        <v>0</v>
      </c>
      <c r="G748" s="253"/>
      <c r="H748" s="253"/>
    </row>
    <row r="749" spans="1:8">
      <c r="A749" s="184">
        <f t="shared" si="131"/>
        <v>7</v>
      </c>
      <c r="B749" s="192">
        <v>2110899</v>
      </c>
      <c r="C749" s="273" t="s">
        <v>615</v>
      </c>
      <c r="D749" s="255">
        <v>0</v>
      </c>
      <c r="E749" s="252">
        <v>0</v>
      </c>
      <c r="F749" s="255">
        <v>0</v>
      </c>
      <c r="G749" s="253"/>
      <c r="H749" s="253"/>
    </row>
    <row r="750" s="184" customFormat="1" spans="1:8">
      <c r="A750" s="184">
        <f t="shared" si="131"/>
        <v>5</v>
      </c>
      <c r="B750" s="192">
        <v>21109</v>
      </c>
      <c r="C750" s="273" t="s">
        <v>616</v>
      </c>
      <c r="D750" s="198"/>
      <c r="E750" s="252">
        <v>0</v>
      </c>
      <c r="F750" s="198"/>
      <c r="G750" s="253"/>
      <c r="H750" s="253"/>
    </row>
    <row r="751" s="184" customFormat="1" spans="1:8">
      <c r="A751" s="184">
        <f t="shared" si="131"/>
        <v>5</v>
      </c>
      <c r="B751" s="192">
        <v>21110</v>
      </c>
      <c r="C751" s="273" t="s">
        <v>617</v>
      </c>
      <c r="D751" s="198">
        <v>24</v>
      </c>
      <c r="E751" s="198"/>
      <c r="F751" s="198">
        <v>24</v>
      </c>
      <c r="G751" s="253"/>
      <c r="H751" s="253" t="e">
        <f>F751/E751</f>
        <v>#DIV/0!</v>
      </c>
    </row>
    <row r="752" s="184" customFormat="1" spans="1:8">
      <c r="A752" s="184">
        <f t="shared" si="131"/>
        <v>5</v>
      </c>
      <c r="B752" s="192">
        <v>21111</v>
      </c>
      <c r="C752" s="273" t="s">
        <v>618</v>
      </c>
      <c r="D752" s="198">
        <f>SUM(D753:D757)</f>
        <v>103</v>
      </c>
      <c r="E752" s="198">
        <f t="shared" ref="D752:F752" si="139">SUM(E753:E757)</f>
        <v>13</v>
      </c>
      <c r="F752" s="198">
        <f t="shared" si="139"/>
        <v>18</v>
      </c>
      <c r="G752" s="253">
        <f>F752/D752</f>
        <v>0.174757281553398</v>
      </c>
      <c r="H752" s="253">
        <f>F752/E752</f>
        <v>1.38461538461538</v>
      </c>
    </row>
    <row r="753" spans="1:8">
      <c r="A753" s="184">
        <f t="shared" si="131"/>
        <v>7</v>
      </c>
      <c r="B753" s="192">
        <v>2111101</v>
      </c>
      <c r="C753" s="273" t="s">
        <v>619</v>
      </c>
      <c r="D753" s="255">
        <v>100</v>
      </c>
      <c r="E753" s="255">
        <v>10</v>
      </c>
      <c r="F753" s="255">
        <v>15</v>
      </c>
      <c r="G753" s="253"/>
      <c r="H753" s="253">
        <f>F753/E753</f>
        <v>1.5</v>
      </c>
    </row>
    <row r="754" spans="1:8">
      <c r="A754" s="184">
        <f t="shared" si="131"/>
        <v>7</v>
      </c>
      <c r="B754" s="192">
        <v>2111102</v>
      </c>
      <c r="C754" s="273" t="s">
        <v>620</v>
      </c>
      <c r="D754" s="255">
        <v>0</v>
      </c>
      <c r="E754" s="255">
        <v>0</v>
      </c>
      <c r="F754" s="255">
        <v>0</v>
      </c>
      <c r="G754" s="253"/>
      <c r="H754" s="253"/>
    </row>
    <row r="755" spans="1:8">
      <c r="A755" s="184">
        <f t="shared" si="131"/>
        <v>7</v>
      </c>
      <c r="B755" s="192">
        <v>2111103</v>
      </c>
      <c r="C755" s="273" t="s">
        <v>621</v>
      </c>
      <c r="D755" s="255">
        <v>3</v>
      </c>
      <c r="E755" s="255">
        <v>3</v>
      </c>
      <c r="F755" s="255">
        <v>3</v>
      </c>
      <c r="G755" s="253">
        <f>F755/D755</f>
        <v>1</v>
      </c>
      <c r="H755" s="253">
        <f>F755/E755</f>
        <v>1</v>
      </c>
    </row>
    <row r="756" spans="1:8">
      <c r="A756" s="184">
        <f t="shared" si="131"/>
        <v>7</v>
      </c>
      <c r="B756" s="192">
        <v>2111104</v>
      </c>
      <c r="C756" s="273" t="s">
        <v>622</v>
      </c>
      <c r="D756" s="255">
        <v>0</v>
      </c>
      <c r="E756" s="255">
        <v>0</v>
      </c>
      <c r="F756" s="255">
        <v>0</v>
      </c>
      <c r="G756" s="253"/>
      <c r="H756" s="253"/>
    </row>
    <row r="757" spans="1:8">
      <c r="A757" s="184">
        <f t="shared" si="131"/>
        <v>7</v>
      </c>
      <c r="B757" s="192">
        <v>2111199</v>
      </c>
      <c r="C757" s="273" t="s">
        <v>623</v>
      </c>
      <c r="D757" s="255">
        <v>0</v>
      </c>
      <c r="E757" s="255">
        <v>0</v>
      </c>
      <c r="F757" s="255">
        <v>0</v>
      </c>
      <c r="G757" s="253"/>
      <c r="H757" s="253"/>
    </row>
    <row r="758" s="184" customFormat="1" spans="1:8">
      <c r="A758" s="184">
        <f t="shared" si="131"/>
        <v>5</v>
      </c>
      <c r="B758" s="192">
        <v>21112</v>
      </c>
      <c r="C758" s="273" t="s">
        <v>624</v>
      </c>
      <c r="D758" s="198"/>
      <c r="E758" s="198"/>
      <c r="F758" s="198"/>
      <c r="G758" s="253"/>
      <c r="H758" s="253"/>
    </row>
    <row r="759" s="184" customFormat="1" spans="1:8">
      <c r="A759" s="184">
        <f t="shared" si="131"/>
        <v>5</v>
      </c>
      <c r="B759" s="192">
        <v>21113</v>
      </c>
      <c r="C759" s="273" t="s">
        <v>625</v>
      </c>
      <c r="D759" s="198"/>
      <c r="E759" s="198"/>
      <c r="F759" s="198"/>
      <c r="G759" s="253"/>
      <c r="H759" s="253"/>
    </row>
    <row r="760" s="184" customFormat="1" spans="1:8">
      <c r="A760" s="184">
        <f t="shared" si="131"/>
        <v>5</v>
      </c>
      <c r="B760" s="192">
        <v>21114</v>
      </c>
      <c r="C760" s="273" t="s">
        <v>626</v>
      </c>
      <c r="D760" s="198">
        <f>SUM(D761:D770)</f>
        <v>134</v>
      </c>
      <c r="E760" s="198">
        <f t="shared" ref="D760:F760" si="140">SUM(E761:E770)</f>
        <v>143</v>
      </c>
      <c r="F760" s="198">
        <f t="shared" si="140"/>
        <v>134</v>
      </c>
      <c r="G760" s="253">
        <f>F760/D760</f>
        <v>1</v>
      </c>
      <c r="H760" s="253">
        <f>F760/E760</f>
        <v>0.937062937062937</v>
      </c>
    </row>
    <row r="761" spans="1:8">
      <c r="A761" s="184">
        <f t="shared" si="131"/>
        <v>7</v>
      </c>
      <c r="B761" s="192">
        <v>2111401</v>
      </c>
      <c r="C761" s="273" t="s">
        <v>67</v>
      </c>
      <c r="D761" s="255">
        <v>65</v>
      </c>
      <c r="E761" s="255">
        <v>69</v>
      </c>
      <c r="F761" s="255">
        <v>65</v>
      </c>
      <c r="G761" s="253">
        <f>F761/D761</f>
        <v>1</v>
      </c>
      <c r="H761" s="253">
        <f>F761/E761</f>
        <v>0.942028985507246</v>
      </c>
    </row>
    <row r="762" spans="1:8">
      <c r="A762" s="184">
        <f t="shared" si="131"/>
        <v>7</v>
      </c>
      <c r="B762" s="192">
        <v>2111402</v>
      </c>
      <c r="C762" s="273" t="s">
        <v>68</v>
      </c>
      <c r="D762" s="255">
        <v>0</v>
      </c>
      <c r="E762" s="255">
        <v>0</v>
      </c>
      <c r="F762" s="255">
        <v>0</v>
      </c>
      <c r="G762" s="253"/>
      <c r="H762" s="253"/>
    </row>
    <row r="763" spans="1:8">
      <c r="A763" s="184">
        <f t="shared" si="131"/>
        <v>7</v>
      </c>
      <c r="B763" s="192">
        <v>2111403</v>
      </c>
      <c r="C763" s="273" t="s">
        <v>69</v>
      </c>
      <c r="D763" s="255">
        <v>0</v>
      </c>
      <c r="E763" s="255">
        <v>0</v>
      </c>
      <c r="F763" s="255">
        <v>0</v>
      </c>
      <c r="G763" s="253"/>
      <c r="H763" s="253"/>
    </row>
    <row r="764" spans="1:8">
      <c r="A764" s="184">
        <f t="shared" si="131"/>
        <v>7</v>
      </c>
      <c r="B764" s="192">
        <v>2111406</v>
      </c>
      <c r="C764" s="273" t="s">
        <v>627</v>
      </c>
      <c r="D764" s="255">
        <v>0</v>
      </c>
      <c r="E764" s="255">
        <v>0</v>
      </c>
      <c r="F764" s="255">
        <v>0</v>
      </c>
      <c r="G764" s="253"/>
      <c r="H764" s="253"/>
    </row>
    <row r="765" spans="1:8">
      <c r="A765" s="184">
        <f t="shared" si="131"/>
        <v>7</v>
      </c>
      <c r="B765" s="192">
        <v>2111407</v>
      </c>
      <c r="C765" s="273" t="s">
        <v>628</v>
      </c>
      <c r="D765" s="255">
        <v>0</v>
      </c>
      <c r="E765" s="255">
        <v>0</v>
      </c>
      <c r="F765" s="255">
        <v>0</v>
      </c>
      <c r="G765" s="253"/>
      <c r="H765" s="253"/>
    </row>
    <row r="766" spans="1:8">
      <c r="A766" s="184">
        <f t="shared" si="131"/>
        <v>7</v>
      </c>
      <c r="B766" s="192">
        <v>2111408</v>
      </c>
      <c r="C766" s="273" t="s">
        <v>629</v>
      </c>
      <c r="D766" s="255">
        <v>0</v>
      </c>
      <c r="E766" s="255">
        <v>0</v>
      </c>
      <c r="F766" s="255">
        <v>0</v>
      </c>
      <c r="G766" s="253"/>
      <c r="H766" s="253"/>
    </row>
    <row r="767" spans="1:8">
      <c r="A767" s="184">
        <f t="shared" si="131"/>
        <v>7</v>
      </c>
      <c r="B767" s="192">
        <v>2111411</v>
      </c>
      <c r="C767" s="273" t="s">
        <v>108</v>
      </c>
      <c r="D767" s="255">
        <v>0</v>
      </c>
      <c r="E767" s="255">
        <v>0</v>
      </c>
      <c r="F767" s="255">
        <v>0</v>
      </c>
      <c r="G767" s="253"/>
      <c r="H767" s="253"/>
    </row>
    <row r="768" spans="1:8">
      <c r="A768" s="184">
        <f t="shared" si="131"/>
        <v>7</v>
      </c>
      <c r="B768" s="192">
        <v>2111413</v>
      </c>
      <c r="C768" s="273" t="s">
        <v>630</v>
      </c>
      <c r="D768" s="255">
        <v>0</v>
      </c>
      <c r="E768" s="255">
        <v>20</v>
      </c>
      <c r="F768" s="255">
        <v>0</v>
      </c>
      <c r="G768" s="253"/>
      <c r="H768" s="253"/>
    </row>
    <row r="769" spans="1:8">
      <c r="A769" s="184">
        <f t="shared" si="131"/>
        <v>7</v>
      </c>
      <c r="B769" s="192">
        <v>2111450</v>
      </c>
      <c r="C769" s="273" t="s">
        <v>76</v>
      </c>
      <c r="D769" s="255">
        <v>0</v>
      </c>
      <c r="E769" s="255">
        <v>0</v>
      </c>
      <c r="F769" s="255">
        <v>0</v>
      </c>
      <c r="G769" s="253"/>
      <c r="H769" s="253"/>
    </row>
    <row r="770" spans="1:8">
      <c r="A770" s="184">
        <f t="shared" si="131"/>
        <v>7</v>
      </c>
      <c r="B770" s="192">
        <v>2111499</v>
      </c>
      <c r="C770" s="273" t="s">
        <v>631</v>
      </c>
      <c r="D770" s="255">
        <v>69</v>
      </c>
      <c r="E770" s="255">
        <v>54</v>
      </c>
      <c r="F770" s="255">
        <v>69</v>
      </c>
      <c r="G770" s="253">
        <f>F770/D770</f>
        <v>1</v>
      </c>
      <c r="H770" s="253">
        <f>F770/E770</f>
        <v>1.27777777777778</v>
      </c>
    </row>
    <row r="771" s="184" customFormat="1" spans="1:8">
      <c r="A771" s="184">
        <v>5</v>
      </c>
      <c r="B771" s="192">
        <v>2119999</v>
      </c>
      <c r="C771" s="273" t="s">
        <v>632</v>
      </c>
      <c r="D771" s="198">
        <v>20</v>
      </c>
      <c r="E771" s="198">
        <v>3790</v>
      </c>
      <c r="F771" s="198">
        <v>5300</v>
      </c>
      <c r="G771" s="253">
        <f>F771/D771</f>
        <v>265</v>
      </c>
      <c r="H771" s="253">
        <f>F771/E771</f>
        <v>1.39841688654354</v>
      </c>
    </row>
    <row r="772" spans="1:8">
      <c r="A772" s="184">
        <f t="shared" si="131"/>
        <v>3</v>
      </c>
      <c r="B772" s="192">
        <v>212</v>
      </c>
      <c r="C772" s="273" t="s">
        <v>633</v>
      </c>
      <c r="D772" s="198">
        <f>SUM(D773,D784,D785,D788,D789,D790)</f>
        <v>80272</v>
      </c>
      <c r="E772" s="268">
        <f t="shared" ref="D772:F772" si="141">SUM(E773,E784,E785,E788,E789,E790)</f>
        <v>77750</v>
      </c>
      <c r="F772" s="198">
        <f t="shared" si="141"/>
        <v>71272</v>
      </c>
      <c r="G772" s="269">
        <f>F772/D772</f>
        <v>0.887881203906717</v>
      </c>
      <c r="H772" s="269">
        <f>F772/E772</f>
        <v>0.916681672025723</v>
      </c>
    </row>
    <row r="773" s="184" customFormat="1" spans="1:8">
      <c r="A773" s="184">
        <f t="shared" si="131"/>
        <v>5</v>
      </c>
      <c r="B773" s="192">
        <v>21201</v>
      </c>
      <c r="C773" s="273" t="s">
        <v>634</v>
      </c>
      <c r="D773" s="198">
        <f>SUM(D774:D783)</f>
        <v>7236</v>
      </c>
      <c r="E773" s="198">
        <f t="shared" ref="D773:F773" si="142">SUM(E774:E783)</f>
        <v>6480</v>
      </c>
      <c r="F773" s="198">
        <f t="shared" si="142"/>
        <v>7236</v>
      </c>
      <c r="G773" s="253">
        <f>F773/D773</f>
        <v>1</v>
      </c>
      <c r="H773" s="253">
        <f>F773/E773</f>
        <v>1.11666666666667</v>
      </c>
    </row>
    <row r="774" spans="1:8">
      <c r="A774" s="184">
        <f t="shared" si="131"/>
        <v>7</v>
      </c>
      <c r="B774" s="192">
        <v>2120101</v>
      </c>
      <c r="C774" s="273" t="s">
        <v>67</v>
      </c>
      <c r="D774" s="255">
        <v>3611</v>
      </c>
      <c r="E774" s="255">
        <v>4185</v>
      </c>
      <c r="F774" s="255">
        <v>3611</v>
      </c>
      <c r="G774" s="253">
        <f>F774/D774</f>
        <v>1</v>
      </c>
      <c r="H774" s="253">
        <f>F774/E774</f>
        <v>0.86284348864994</v>
      </c>
    </row>
    <row r="775" spans="1:8">
      <c r="A775" s="184">
        <f t="shared" ref="A775:A838" si="143">LEN(B775)</f>
        <v>7</v>
      </c>
      <c r="B775" s="192">
        <v>2120102</v>
      </c>
      <c r="C775" s="273" t="s">
        <v>68</v>
      </c>
      <c r="D775" s="255">
        <v>6</v>
      </c>
      <c r="E775" s="255">
        <v>0</v>
      </c>
      <c r="F775" s="255">
        <v>6</v>
      </c>
      <c r="G775" s="253"/>
      <c r="H775" s="253" t="e">
        <f t="shared" ref="H775:H838" si="144">F775/E775</f>
        <v>#DIV/0!</v>
      </c>
    </row>
    <row r="776" spans="1:8">
      <c r="A776" s="184">
        <f t="shared" si="143"/>
        <v>7</v>
      </c>
      <c r="B776" s="192">
        <v>2120103</v>
      </c>
      <c r="C776" s="273" t="s">
        <v>69</v>
      </c>
      <c r="D776" s="255">
        <v>0</v>
      </c>
      <c r="E776" s="255">
        <v>0</v>
      </c>
      <c r="F776" s="255">
        <v>0</v>
      </c>
      <c r="G776" s="253"/>
      <c r="H776" s="253"/>
    </row>
    <row r="777" spans="1:8">
      <c r="A777" s="184">
        <f t="shared" si="143"/>
        <v>7</v>
      </c>
      <c r="B777" s="192">
        <v>2120104</v>
      </c>
      <c r="C777" s="273" t="s">
        <v>635</v>
      </c>
      <c r="D777" s="255">
        <v>541</v>
      </c>
      <c r="E777" s="255">
        <v>316</v>
      </c>
      <c r="F777" s="255">
        <v>541</v>
      </c>
      <c r="G777" s="253">
        <f t="shared" ref="G775:G838" si="145">F777/D777</f>
        <v>1</v>
      </c>
      <c r="H777" s="253">
        <f t="shared" si="144"/>
        <v>1.7120253164557</v>
      </c>
    </row>
    <row r="778" spans="1:8">
      <c r="A778" s="184">
        <f t="shared" si="143"/>
        <v>7</v>
      </c>
      <c r="B778" s="192">
        <v>2120105</v>
      </c>
      <c r="C778" s="273" t="s">
        <v>636</v>
      </c>
      <c r="D778" s="255">
        <v>0</v>
      </c>
      <c r="E778" s="255">
        <v>0</v>
      </c>
      <c r="F778" s="255">
        <v>0</v>
      </c>
      <c r="G778" s="253"/>
      <c r="H778" s="253"/>
    </row>
    <row r="779" spans="1:8">
      <c r="A779" s="184">
        <f t="shared" si="143"/>
        <v>7</v>
      </c>
      <c r="B779" s="192">
        <v>2120106</v>
      </c>
      <c r="C779" s="273" t="s">
        <v>637</v>
      </c>
      <c r="D779" s="255">
        <v>0</v>
      </c>
      <c r="E779" s="255">
        <v>0</v>
      </c>
      <c r="F779" s="255">
        <v>0</v>
      </c>
      <c r="G779" s="253"/>
      <c r="H779" s="253"/>
    </row>
    <row r="780" spans="1:8">
      <c r="A780" s="184">
        <f t="shared" si="143"/>
        <v>7</v>
      </c>
      <c r="B780" s="192">
        <v>2120107</v>
      </c>
      <c r="C780" s="273" t="s">
        <v>638</v>
      </c>
      <c r="D780" s="255">
        <v>0</v>
      </c>
      <c r="E780" s="255">
        <v>52</v>
      </c>
      <c r="F780" s="255">
        <v>0</v>
      </c>
      <c r="G780" s="253"/>
      <c r="H780" s="253"/>
    </row>
    <row r="781" spans="1:8">
      <c r="A781" s="184">
        <f t="shared" si="143"/>
        <v>7</v>
      </c>
      <c r="B781" s="192">
        <v>2120109</v>
      </c>
      <c r="C781" s="273" t="s">
        <v>639</v>
      </c>
      <c r="D781" s="255">
        <v>0</v>
      </c>
      <c r="E781" s="255">
        <v>0</v>
      </c>
      <c r="F781" s="255">
        <v>0</v>
      </c>
      <c r="G781" s="253"/>
      <c r="H781" s="253"/>
    </row>
    <row r="782" spans="1:8">
      <c r="A782" s="184">
        <f t="shared" si="143"/>
        <v>7</v>
      </c>
      <c r="B782" s="192">
        <v>2120110</v>
      </c>
      <c r="C782" s="273" t="s">
        <v>640</v>
      </c>
      <c r="D782" s="255">
        <v>0</v>
      </c>
      <c r="E782" s="255">
        <v>0</v>
      </c>
      <c r="F782" s="255">
        <v>0</v>
      </c>
      <c r="G782" s="253"/>
      <c r="H782" s="253"/>
    </row>
    <row r="783" spans="1:8">
      <c r="A783" s="184">
        <f t="shared" si="143"/>
        <v>7</v>
      </c>
      <c r="B783" s="192">
        <v>2120199</v>
      </c>
      <c r="C783" s="273" t="s">
        <v>641</v>
      </c>
      <c r="D783" s="255">
        <v>3078</v>
      </c>
      <c r="E783" s="255">
        <v>1927</v>
      </c>
      <c r="F783" s="255">
        <v>3078</v>
      </c>
      <c r="G783" s="253">
        <f t="shared" si="145"/>
        <v>1</v>
      </c>
      <c r="H783" s="253">
        <f t="shared" si="144"/>
        <v>1.59730150492994</v>
      </c>
    </row>
    <row r="784" s="184" customFormat="1" spans="1:8">
      <c r="A784" s="184">
        <f t="shared" si="143"/>
        <v>5</v>
      </c>
      <c r="B784" s="192">
        <v>21202</v>
      </c>
      <c r="C784" s="273" t="s">
        <v>642</v>
      </c>
      <c r="D784" s="198">
        <v>116</v>
      </c>
      <c r="E784" s="198">
        <v>106</v>
      </c>
      <c r="F784" s="198">
        <v>116</v>
      </c>
      <c r="G784" s="253">
        <f t="shared" si="145"/>
        <v>1</v>
      </c>
      <c r="H784" s="253">
        <f t="shared" si="144"/>
        <v>1.09433962264151</v>
      </c>
    </row>
    <row r="785" s="184" customFormat="1" spans="1:8">
      <c r="A785" s="184">
        <f t="shared" si="143"/>
        <v>5</v>
      </c>
      <c r="B785" s="192">
        <v>21203</v>
      </c>
      <c r="C785" s="273" t="s">
        <v>643</v>
      </c>
      <c r="D785" s="198">
        <f>SUM(D786:D787)</f>
        <v>19595</v>
      </c>
      <c r="E785" s="198">
        <f t="shared" ref="D785:F785" si="146">SUM(E786:E787)</f>
        <v>18085</v>
      </c>
      <c r="F785" s="198">
        <f t="shared" si="146"/>
        <v>19595</v>
      </c>
      <c r="G785" s="253">
        <f t="shared" si="145"/>
        <v>1</v>
      </c>
      <c r="H785" s="253">
        <f t="shared" si="144"/>
        <v>1.08349460879182</v>
      </c>
    </row>
    <row r="786" spans="1:8">
      <c r="A786" s="184">
        <f t="shared" si="143"/>
        <v>7</v>
      </c>
      <c r="B786" s="192">
        <v>2120303</v>
      </c>
      <c r="C786" s="273" t="s">
        <v>644</v>
      </c>
      <c r="D786" s="255">
        <v>18146</v>
      </c>
      <c r="E786" s="255">
        <v>15880</v>
      </c>
      <c r="F786" s="255">
        <v>18146</v>
      </c>
      <c r="G786" s="253">
        <f t="shared" si="145"/>
        <v>1</v>
      </c>
      <c r="H786" s="253">
        <f t="shared" si="144"/>
        <v>1.14269521410579</v>
      </c>
    </row>
    <row r="787" spans="1:8">
      <c r="A787" s="184">
        <f t="shared" si="143"/>
        <v>7</v>
      </c>
      <c r="B787" s="192">
        <v>2120399</v>
      </c>
      <c r="C787" s="273" t="s">
        <v>645</v>
      </c>
      <c r="D787" s="255">
        <v>1449</v>
      </c>
      <c r="E787" s="255">
        <v>2205</v>
      </c>
      <c r="F787" s="255">
        <v>1449</v>
      </c>
      <c r="G787" s="253">
        <f t="shared" si="145"/>
        <v>1</v>
      </c>
      <c r="H787" s="253">
        <f t="shared" si="144"/>
        <v>0.657142857142857</v>
      </c>
    </row>
    <row r="788" s="184" customFormat="1" spans="1:8">
      <c r="A788" s="184">
        <f t="shared" si="143"/>
        <v>5</v>
      </c>
      <c r="B788" s="192">
        <v>21205</v>
      </c>
      <c r="C788" s="273" t="s">
        <v>646</v>
      </c>
      <c r="D788" s="198">
        <v>3425</v>
      </c>
      <c r="E788" s="198">
        <v>4717</v>
      </c>
      <c r="F788" s="198">
        <v>3425</v>
      </c>
      <c r="G788" s="253">
        <f t="shared" si="145"/>
        <v>1</v>
      </c>
      <c r="H788" s="253">
        <f t="shared" si="144"/>
        <v>0.726097095611618</v>
      </c>
    </row>
    <row r="789" s="184" customFormat="1" spans="1:8">
      <c r="A789" s="184">
        <f t="shared" si="143"/>
        <v>5</v>
      </c>
      <c r="B789" s="192">
        <v>21206</v>
      </c>
      <c r="C789" s="273" t="s">
        <v>647</v>
      </c>
      <c r="D789" s="198"/>
      <c r="E789" s="198"/>
      <c r="F789" s="198"/>
      <c r="G789" s="253"/>
      <c r="H789" s="253"/>
    </row>
    <row r="790" s="184" customFormat="1" spans="1:8">
      <c r="A790" s="184">
        <f t="shared" si="143"/>
        <v>5</v>
      </c>
      <c r="B790" s="192">
        <v>21299</v>
      </c>
      <c r="C790" s="273" t="s">
        <v>648</v>
      </c>
      <c r="D790" s="198">
        <v>49900</v>
      </c>
      <c r="E790" s="198">
        <v>48362</v>
      </c>
      <c r="F790" s="198">
        <v>40900</v>
      </c>
      <c r="G790" s="253">
        <f t="shared" si="145"/>
        <v>0.819639278557114</v>
      </c>
      <c r="H790" s="253">
        <f t="shared" si="144"/>
        <v>0.845705305818618</v>
      </c>
    </row>
    <row r="791" spans="1:8">
      <c r="A791" s="184">
        <f t="shared" si="143"/>
        <v>3</v>
      </c>
      <c r="B791" s="192">
        <v>213</v>
      </c>
      <c r="C791" s="273" t="s">
        <v>649</v>
      </c>
      <c r="D791" s="198">
        <f>SUM(D792,D818,D840,D868,D879,D886,D892,D895)</f>
        <v>163761</v>
      </c>
      <c r="E791" s="252">
        <f>SUM(E792,E818,E840,E868,E879,E886,E892,E895)</f>
        <v>164328</v>
      </c>
      <c r="F791" s="198">
        <f t="shared" ref="D791:F791" si="147">SUM(F792,F818,F840,F868,F879,F886,F892,F895)</f>
        <v>163761</v>
      </c>
      <c r="G791" s="253">
        <f t="shared" si="145"/>
        <v>1</v>
      </c>
      <c r="H791" s="253">
        <f t="shared" si="144"/>
        <v>0.996549583759311</v>
      </c>
    </row>
    <row r="792" s="184" customFormat="1" spans="1:8">
      <c r="A792" s="184">
        <f t="shared" si="143"/>
        <v>5</v>
      </c>
      <c r="B792" s="192">
        <v>21301</v>
      </c>
      <c r="C792" s="273" t="s">
        <v>650</v>
      </c>
      <c r="D792" s="198">
        <f>SUM(D793:D817)</f>
        <v>61030</v>
      </c>
      <c r="E792" s="252">
        <f>SUM(E793:E817)</f>
        <v>75977</v>
      </c>
      <c r="F792" s="198">
        <f t="shared" ref="D792:F792" si="148">SUM(F793:F817)</f>
        <v>61030</v>
      </c>
      <c r="G792" s="253">
        <f t="shared" si="145"/>
        <v>1</v>
      </c>
      <c r="H792" s="253">
        <f t="shared" si="144"/>
        <v>0.803269410479487</v>
      </c>
    </row>
    <row r="793" spans="1:8">
      <c r="A793" s="184">
        <f t="shared" si="143"/>
        <v>7</v>
      </c>
      <c r="B793" s="192">
        <v>2130101</v>
      </c>
      <c r="C793" s="273" t="s">
        <v>67</v>
      </c>
      <c r="D793" s="255">
        <v>4228</v>
      </c>
      <c r="E793" s="256">
        <v>6469</v>
      </c>
      <c r="F793" s="255">
        <v>4228</v>
      </c>
      <c r="G793" s="253">
        <f t="shared" si="145"/>
        <v>1</v>
      </c>
      <c r="H793" s="253">
        <f t="shared" si="144"/>
        <v>0.653578605657752</v>
      </c>
    </row>
    <row r="794" spans="1:8">
      <c r="A794" s="184">
        <f t="shared" si="143"/>
        <v>7</v>
      </c>
      <c r="B794" s="192">
        <v>2130102</v>
      </c>
      <c r="C794" s="273" t="s">
        <v>68</v>
      </c>
      <c r="D794" s="255">
        <v>0</v>
      </c>
      <c r="E794" s="252">
        <v>0</v>
      </c>
      <c r="F794" s="255">
        <v>0</v>
      </c>
      <c r="G794" s="253"/>
      <c r="H794" s="253"/>
    </row>
    <row r="795" spans="1:8">
      <c r="A795" s="184">
        <f t="shared" si="143"/>
        <v>7</v>
      </c>
      <c r="B795" s="192">
        <v>2130103</v>
      </c>
      <c r="C795" s="273" t="s">
        <v>69</v>
      </c>
      <c r="D795" s="255">
        <v>0</v>
      </c>
      <c r="E795" s="252">
        <v>0</v>
      </c>
      <c r="F795" s="255">
        <v>0</v>
      </c>
      <c r="G795" s="253"/>
      <c r="H795" s="253"/>
    </row>
    <row r="796" spans="1:8">
      <c r="A796" s="184">
        <f t="shared" si="143"/>
        <v>7</v>
      </c>
      <c r="B796" s="192">
        <v>2130104</v>
      </c>
      <c r="C796" s="273" t="s">
        <v>76</v>
      </c>
      <c r="D796" s="255">
        <v>9118</v>
      </c>
      <c r="E796" s="256">
        <v>7878</v>
      </c>
      <c r="F796" s="255">
        <v>9118</v>
      </c>
      <c r="G796" s="253">
        <f t="shared" si="145"/>
        <v>1</v>
      </c>
      <c r="H796" s="253">
        <f t="shared" si="144"/>
        <v>1.15740035542016</v>
      </c>
    </row>
    <row r="797" spans="1:8">
      <c r="A797" s="184">
        <f t="shared" si="143"/>
        <v>7</v>
      </c>
      <c r="B797" s="192">
        <v>2130105</v>
      </c>
      <c r="C797" s="273" t="s">
        <v>651</v>
      </c>
      <c r="D797" s="255">
        <v>106</v>
      </c>
      <c r="E797" s="252">
        <v>0</v>
      </c>
      <c r="F797" s="255">
        <v>106</v>
      </c>
      <c r="G797" s="253"/>
      <c r="H797" s="253" t="e">
        <f t="shared" si="144"/>
        <v>#DIV/0!</v>
      </c>
    </row>
    <row r="798" spans="1:8">
      <c r="A798" s="184">
        <f t="shared" si="143"/>
        <v>7</v>
      </c>
      <c r="B798" s="192">
        <v>2130106</v>
      </c>
      <c r="C798" s="273" t="s">
        <v>652</v>
      </c>
      <c r="D798" s="255">
        <v>659</v>
      </c>
      <c r="E798" s="256">
        <v>145</v>
      </c>
      <c r="F798" s="255">
        <v>659</v>
      </c>
      <c r="G798" s="253">
        <f t="shared" si="145"/>
        <v>1</v>
      </c>
      <c r="H798" s="253">
        <f t="shared" si="144"/>
        <v>4.5448275862069</v>
      </c>
    </row>
    <row r="799" spans="1:8">
      <c r="A799" s="184">
        <f t="shared" si="143"/>
        <v>7</v>
      </c>
      <c r="B799" s="192">
        <v>2130108</v>
      </c>
      <c r="C799" s="273" t="s">
        <v>653</v>
      </c>
      <c r="D799" s="255">
        <v>1712</v>
      </c>
      <c r="E799" s="256">
        <v>1248</v>
      </c>
      <c r="F799" s="255">
        <v>1712</v>
      </c>
      <c r="G799" s="253">
        <f t="shared" si="145"/>
        <v>1</v>
      </c>
      <c r="H799" s="253">
        <f t="shared" si="144"/>
        <v>1.37179487179487</v>
      </c>
    </row>
    <row r="800" spans="1:8">
      <c r="A800" s="184">
        <f t="shared" si="143"/>
        <v>7</v>
      </c>
      <c r="B800" s="192">
        <v>2130109</v>
      </c>
      <c r="C800" s="273" t="s">
        <v>654</v>
      </c>
      <c r="D800" s="255">
        <v>52</v>
      </c>
      <c r="E800" s="256">
        <v>116</v>
      </c>
      <c r="F800" s="255">
        <v>52</v>
      </c>
      <c r="G800" s="253">
        <f t="shared" si="145"/>
        <v>1</v>
      </c>
      <c r="H800" s="253">
        <f t="shared" si="144"/>
        <v>0.448275862068966</v>
      </c>
    </row>
    <row r="801" spans="1:8">
      <c r="A801" s="184">
        <f t="shared" si="143"/>
        <v>7</v>
      </c>
      <c r="B801" s="192">
        <v>2130110</v>
      </c>
      <c r="C801" s="273" t="s">
        <v>655</v>
      </c>
      <c r="D801" s="255">
        <v>7</v>
      </c>
      <c r="E801" s="256">
        <v>51</v>
      </c>
      <c r="F801" s="255">
        <v>7</v>
      </c>
      <c r="G801" s="253">
        <f t="shared" si="145"/>
        <v>1</v>
      </c>
      <c r="H801" s="253">
        <f t="shared" si="144"/>
        <v>0.137254901960784</v>
      </c>
    </row>
    <row r="802" spans="1:8">
      <c r="A802" s="184">
        <f t="shared" si="143"/>
        <v>7</v>
      </c>
      <c r="B802" s="192">
        <v>2130111</v>
      </c>
      <c r="C802" s="273" t="s">
        <v>656</v>
      </c>
      <c r="D802" s="255">
        <v>0</v>
      </c>
      <c r="E802" s="252">
        <v>0</v>
      </c>
      <c r="F802" s="255">
        <v>0</v>
      </c>
      <c r="G802" s="253"/>
      <c r="H802" s="253"/>
    </row>
    <row r="803" spans="1:8">
      <c r="A803" s="184">
        <f t="shared" si="143"/>
        <v>7</v>
      </c>
      <c r="B803" s="192">
        <v>2130112</v>
      </c>
      <c r="C803" s="273" t="s">
        <v>657</v>
      </c>
      <c r="D803" s="255">
        <v>0</v>
      </c>
      <c r="E803" s="252">
        <v>0</v>
      </c>
      <c r="F803" s="255">
        <v>0</v>
      </c>
      <c r="G803" s="253"/>
      <c r="H803" s="253"/>
    </row>
    <row r="804" spans="1:8">
      <c r="A804" s="184">
        <f t="shared" si="143"/>
        <v>7</v>
      </c>
      <c r="B804" s="192">
        <v>2130114</v>
      </c>
      <c r="C804" s="273" t="s">
        <v>658</v>
      </c>
      <c r="D804" s="255">
        <v>0</v>
      </c>
      <c r="E804" s="252">
        <v>0</v>
      </c>
      <c r="F804" s="255">
        <v>0</v>
      </c>
      <c r="G804" s="253"/>
      <c r="H804" s="253"/>
    </row>
    <row r="805" spans="1:8">
      <c r="A805" s="184">
        <f t="shared" si="143"/>
        <v>7</v>
      </c>
      <c r="B805" s="192">
        <v>2130119</v>
      </c>
      <c r="C805" s="273" t="s">
        <v>659</v>
      </c>
      <c r="D805" s="255">
        <v>92</v>
      </c>
      <c r="E805" s="256">
        <v>528</v>
      </c>
      <c r="F805" s="255">
        <v>92</v>
      </c>
      <c r="G805" s="253"/>
      <c r="H805" s="253">
        <f t="shared" si="144"/>
        <v>0.174242424242424</v>
      </c>
    </row>
    <row r="806" spans="1:8">
      <c r="A806" s="184">
        <f t="shared" si="143"/>
        <v>7</v>
      </c>
      <c r="B806" s="192">
        <v>2130120</v>
      </c>
      <c r="C806" s="273" t="s">
        <v>660</v>
      </c>
      <c r="D806" s="255">
        <v>0</v>
      </c>
      <c r="E806" s="252">
        <v>0</v>
      </c>
      <c r="F806" s="255">
        <v>0</v>
      </c>
      <c r="G806" s="253"/>
      <c r="H806" s="253"/>
    </row>
    <row r="807" spans="1:8">
      <c r="A807" s="184">
        <f t="shared" si="143"/>
        <v>7</v>
      </c>
      <c r="B807" s="192">
        <v>2130121</v>
      </c>
      <c r="C807" s="273" t="s">
        <v>661</v>
      </c>
      <c r="D807" s="255">
        <v>1255</v>
      </c>
      <c r="E807" s="256">
        <v>803</v>
      </c>
      <c r="F807" s="255">
        <v>1255</v>
      </c>
      <c r="G807" s="253">
        <f t="shared" si="145"/>
        <v>1</v>
      </c>
      <c r="H807" s="253">
        <f t="shared" si="144"/>
        <v>1.56288916562889</v>
      </c>
    </row>
    <row r="808" spans="1:8">
      <c r="A808" s="184">
        <f t="shared" si="143"/>
        <v>7</v>
      </c>
      <c r="B808" s="192">
        <v>2130122</v>
      </c>
      <c r="C808" s="273" t="s">
        <v>662</v>
      </c>
      <c r="D808" s="255">
        <v>21540</v>
      </c>
      <c r="E808" s="256">
        <v>20409</v>
      </c>
      <c r="F808" s="255">
        <v>21540</v>
      </c>
      <c r="G808" s="253">
        <f t="shared" si="145"/>
        <v>1</v>
      </c>
      <c r="H808" s="253">
        <f t="shared" si="144"/>
        <v>1.05541672791416</v>
      </c>
    </row>
    <row r="809" spans="1:8">
      <c r="A809" s="184">
        <f t="shared" si="143"/>
        <v>7</v>
      </c>
      <c r="B809" s="192">
        <v>2130124</v>
      </c>
      <c r="C809" s="273" t="s">
        <v>663</v>
      </c>
      <c r="D809" s="255">
        <v>2350</v>
      </c>
      <c r="E809" s="256">
        <v>404</v>
      </c>
      <c r="F809" s="255">
        <v>2350</v>
      </c>
      <c r="G809" s="253">
        <f t="shared" si="145"/>
        <v>1</v>
      </c>
      <c r="H809" s="253">
        <f t="shared" si="144"/>
        <v>5.81683168316832</v>
      </c>
    </row>
    <row r="810" spans="1:8">
      <c r="A810" s="184">
        <f t="shared" si="143"/>
        <v>7</v>
      </c>
      <c r="B810" s="192">
        <v>2130125</v>
      </c>
      <c r="C810" s="273" t="s">
        <v>664</v>
      </c>
      <c r="D810" s="255">
        <v>697</v>
      </c>
      <c r="E810" s="252">
        <v>0</v>
      </c>
      <c r="F810" s="255">
        <v>697</v>
      </c>
      <c r="G810" s="253">
        <f t="shared" si="145"/>
        <v>1</v>
      </c>
      <c r="H810" s="253" t="e">
        <f t="shared" si="144"/>
        <v>#DIV/0!</v>
      </c>
    </row>
    <row r="811" spans="1:8">
      <c r="A811" s="184">
        <f t="shared" si="143"/>
        <v>7</v>
      </c>
      <c r="B811" s="192">
        <v>2130126</v>
      </c>
      <c r="C811" s="273" t="s">
        <v>665</v>
      </c>
      <c r="D811" s="255">
        <v>4668</v>
      </c>
      <c r="E811" s="256">
        <v>1617</v>
      </c>
      <c r="F811" s="255">
        <v>4668</v>
      </c>
      <c r="G811" s="253">
        <f t="shared" si="145"/>
        <v>1</v>
      </c>
      <c r="H811" s="253">
        <f t="shared" si="144"/>
        <v>2.88682745825603</v>
      </c>
    </row>
    <row r="812" spans="1:8">
      <c r="A812" s="184">
        <f t="shared" si="143"/>
        <v>7</v>
      </c>
      <c r="B812" s="192">
        <v>2130135</v>
      </c>
      <c r="C812" s="273" t="s">
        <v>666</v>
      </c>
      <c r="D812" s="255">
        <v>1568</v>
      </c>
      <c r="E812" s="256">
        <v>642</v>
      </c>
      <c r="F812" s="255">
        <v>1568</v>
      </c>
      <c r="G812" s="253">
        <f t="shared" si="145"/>
        <v>1</v>
      </c>
      <c r="H812" s="253">
        <f t="shared" si="144"/>
        <v>2.44236760124611</v>
      </c>
    </row>
    <row r="813" spans="1:8">
      <c r="A813" s="184">
        <f t="shared" si="143"/>
        <v>7</v>
      </c>
      <c r="B813" s="192">
        <v>2130142</v>
      </c>
      <c r="C813" s="273" t="s">
        <v>667</v>
      </c>
      <c r="D813" s="255">
        <v>785</v>
      </c>
      <c r="E813" s="256">
        <v>288</v>
      </c>
      <c r="F813" s="255">
        <v>785</v>
      </c>
      <c r="G813" s="253">
        <f t="shared" si="145"/>
        <v>1</v>
      </c>
      <c r="H813" s="253">
        <f t="shared" si="144"/>
        <v>2.72569444444444</v>
      </c>
    </row>
    <row r="814" spans="1:8">
      <c r="A814" s="184">
        <f t="shared" si="143"/>
        <v>7</v>
      </c>
      <c r="B814" s="192">
        <v>2130148</v>
      </c>
      <c r="C814" s="273" t="s">
        <v>668</v>
      </c>
      <c r="D814" s="255">
        <v>0</v>
      </c>
      <c r="E814" s="252">
        <v>0</v>
      </c>
      <c r="F814" s="255">
        <v>0</v>
      </c>
      <c r="G814" s="253"/>
      <c r="H814" s="253"/>
    </row>
    <row r="815" spans="1:8">
      <c r="A815" s="184">
        <f t="shared" si="143"/>
        <v>7</v>
      </c>
      <c r="B815" s="192">
        <v>2130152</v>
      </c>
      <c r="C815" s="273" t="s">
        <v>669</v>
      </c>
      <c r="D815" s="255">
        <v>14</v>
      </c>
      <c r="E815" s="256">
        <v>8</v>
      </c>
      <c r="F815" s="255">
        <v>14</v>
      </c>
      <c r="G815" s="253"/>
      <c r="H815" s="253">
        <f t="shared" si="144"/>
        <v>1.75</v>
      </c>
    </row>
    <row r="816" spans="1:8">
      <c r="A816" s="184">
        <f t="shared" si="143"/>
        <v>7</v>
      </c>
      <c r="B816" s="192">
        <v>2130153</v>
      </c>
      <c r="C816" s="273" t="s">
        <v>670</v>
      </c>
      <c r="D816" s="255">
        <v>6560</v>
      </c>
      <c r="E816" s="256">
        <v>29245</v>
      </c>
      <c r="F816" s="255">
        <v>6560</v>
      </c>
      <c r="G816" s="253">
        <f t="shared" si="145"/>
        <v>1</v>
      </c>
      <c r="H816" s="253">
        <f t="shared" si="144"/>
        <v>0.224311848179176</v>
      </c>
    </row>
    <row r="817" spans="1:8">
      <c r="A817" s="184">
        <f t="shared" si="143"/>
        <v>7</v>
      </c>
      <c r="B817" s="192">
        <v>2130199</v>
      </c>
      <c r="C817" s="273" t="s">
        <v>671</v>
      </c>
      <c r="D817" s="255">
        <v>5619</v>
      </c>
      <c r="E817" s="256">
        <v>6126</v>
      </c>
      <c r="F817" s="255">
        <v>5619</v>
      </c>
      <c r="G817" s="253">
        <f t="shared" si="145"/>
        <v>1</v>
      </c>
      <c r="H817" s="253">
        <f t="shared" si="144"/>
        <v>0.917238001958864</v>
      </c>
    </row>
    <row r="818" s="184" customFormat="1" spans="1:8">
      <c r="A818" s="184">
        <f t="shared" si="143"/>
        <v>5</v>
      </c>
      <c r="B818" s="192">
        <v>21302</v>
      </c>
      <c r="C818" s="273" t="s">
        <v>672</v>
      </c>
      <c r="D818" s="198">
        <f>SUM(D819:D839)</f>
        <v>9404</v>
      </c>
      <c r="E818" s="252">
        <f>SUM(E819:E839)</f>
        <v>11297</v>
      </c>
      <c r="F818" s="198">
        <f t="shared" ref="D818:F818" si="149">SUM(F819:F839)</f>
        <v>9404</v>
      </c>
      <c r="G818" s="253">
        <f t="shared" si="145"/>
        <v>1</v>
      </c>
      <c r="H818" s="253">
        <f t="shared" si="144"/>
        <v>0.832433389395415</v>
      </c>
    </row>
    <row r="819" spans="1:8">
      <c r="A819" s="184">
        <f t="shared" si="143"/>
        <v>7</v>
      </c>
      <c r="B819" s="192">
        <v>2130201</v>
      </c>
      <c r="C819" s="273" t="s">
        <v>67</v>
      </c>
      <c r="D819" s="255">
        <v>2320</v>
      </c>
      <c r="E819" s="256">
        <v>2034</v>
      </c>
      <c r="F819" s="255">
        <v>2320</v>
      </c>
      <c r="G819" s="253">
        <f t="shared" si="145"/>
        <v>1</v>
      </c>
      <c r="H819" s="253">
        <f t="shared" si="144"/>
        <v>1.14060963618486</v>
      </c>
    </row>
    <row r="820" spans="1:8">
      <c r="A820" s="184">
        <f t="shared" si="143"/>
        <v>7</v>
      </c>
      <c r="B820" s="192">
        <v>2130202</v>
      </c>
      <c r="C820" s="273" t="s">
        <v>68</v>
      </c>
      <c r="D820" s="255">
        <v>0</v>
      </c>
      <c r="E820" s="252">
        <v>0</v>
      </c>
      <c r="F820" s="255">
        <v>0</v>
      </c>
      <c r="G820" s="253"/>
      <c r="H820" s="253"/>
    </row>
    <row r="821" spans="1:8">
      <c r="A821" s="184">
        <f t="shared" si="143"/>
        <v>7</v>
      </c>
      <c r="B821" s="192">
        <v>2130203</v>
      </c>
      <c r="C821" s="273" t="s">
        <v>69</v>
      </c>
      <c r="D821" s="255">
        <v>0</v>
      </c>
      <c r="E821" s="252">
        <v>0</v>
      </c>
      <c r="F821" s="255">
        <v>0</v>
      </c>
      <c r="G821" s="253"/>
      <c r="H821" s="253"/>
    </row>
    <row r="822" spans="1:8">
      <c r="A822" s="184">
        <f t="shared" si="143"/>
        <v>7</v>
      </c>
      <c r="B822" s="192">
        <v>2130204</v>
      </c>
      <c r="C822" s="273" t="s">
        <v>673</v>
      </c>
      <c r="D822" s="255">
        <v>0</v>
      </c>
      <c r="E822" s="252">
        <v>0</v>
      </c>
      <c r="F822" s="255">
        <v>0</v>
      </c>
      <c r="G822" s="253"/>
      <c r="H822" s="253"/>
    </row>
    <row r="823" spans="1:8">
      <c r="A823" s="184">
        <f t="shared" si="143"/>
        <v>7</v>
      </c>
      <c r="B823" s="192">
        <v>2130205</v>
      </c>
      <c r="C823" s="273" t="s">
        <v>674</v>
      </c>
      <c r="D823" s="255">
        <v>1127</v>
      </c>
      <c r="E823" s="256">
        <v>1394</v>
      </c>
      <c r="F823" s="255">
        <v>1127</v>
      </c>
      <c r="G823" s="253">
        <f t="shared" si="145"/>
        <v>1</v>
      </c>
      <c r="H823" s="253">
        <f t="shared" si="144"/>
        <v>0.808464849354376</v>
      </c>
    </row>
    <row r="824" spans="1:8">
      <c r="A824" s="184">
        <f t="shared" si="143"/>
        <v>7</v>
      </c>
      <c r="B824" s="192">
        <v>2130206</v>
      </c>
      <c r="C824" s="273" t="s">
        <v>675</v>
      </c>
      <c r="D824" s="255">
        <v>49</v>
      </c>
      <c r="E824" s="256">
        <v>37</v>
      </c>
      <c r="F824" s="255">
        <v>49</v>
      </c>
      <c r="G824" s="253"/>
      <c r="H824" s="253">
        <f t="shared" si="144"/>
        <v>1.32432432432432</v>
      </c>
    </row>
    <row r="825" spans="1:8">
      <c r="A825" s="184">
        <f t="shared" si="143"/>
        <v>7</v>
      </c>
      <c r="B825" s="192">
        <v>2130207</v>
      </c>
      <c r="C825" s="273" t="s">
        <v>676</v>
      </c>
      <c r="D825" s="255">
        <v>215</v>
      </c>
      <c r="E825" s="256">
        <v>168</v>
      </c>
      <c r="F825" s="255">
        <v>215</v>
      </c>
      <c r="G825" s="253">
        <f t="shared" si="145"/>
        <v>1</v>
      </c>
      <c r="H825" s="253">
        <f t="shared" si="144"/>
        <v>1.2797619047619</v>
      </c>
    </row>
    <row r="826" spans="1:8">
      <c r="A826" s="184">
        <f t="shared" si="143"/>
        <v>7</v>
      </c>
      <c r="B826" s="192">
        <v>2130209</v>
      </c>
      <c r="C826" s="273" t="s">
        <v>677</v>
      </c>
      <c r="D826" s="255">
        <v>3838</v>
      </c>
      <c r="E826" s="256">
        <v>4568</v>
      </c>
      <c r="F826" s="255">
        <v>3838</v>
      </c>
      <c r="G826" s="253">
        <f t="shared" si="145"/>
        <v>1</v>
      </c>
      <c r="H826" s="253">
        <f t="shared" si="144"/>
        <v>0.840192644483363</v>
      </c>
    </row>
    <row r="827" spans="1:8">
      <c r="A827" s="184">
        <f t="shared" si="143"/>
        <v>7</v>
      </c>
      <c r="B827" s="192">
        <v>2130211</v>
      </c>
      <c r="C827" s="273" t="s">
        <v>678</v>
      </c>
      <c r="D827" s="255">
        <v>237</v>
      </c>
      <c r="E827" s="256">
        <v>66</v>
      </c>
      <c r="F827" s="255">
        <v>237</v>
      </c>
      <c r="G827" s="253">
        <f t="shared" si="145"/>
        <v>1</v>
      </c>
      <c r="H827" s="253">
        <f t="shared" si="144"/>
        <v>3.59090909090909</v>
      </c>
    </row>
    <row r="828" spans="1:8">
      <c r="A828" s="184">
        <f t="shared" si="143"/>
        <v>7</v>
      </c>
      <c r="B828" s="192">
        <v>2130212</v>
      </c>
      <c r="C828" s="273" t="s">
        <v>679</v>
      </c>
      <c r="D828" s="255">
        <v>223</v>
      </c>
      <c r="E828" s="256">
        <v>243</v>
      </c>
      <c r="F828" s="255">
        <v>223</v>
      </c>
      <c r="G828" s="253">
        <f t="shared" si="145"/>
        <v>1</v>
      </c>
      <c r="H828" s="253">
        <f t="shared" si="144"/>
        <v>0.917695473251029</v>
      </c>
    </row>
    <row r="829" spans="1:8">
      <c r="A829" s="184">
        <f t="shared" si="143"/>
        <v>7</v>
      </c>
      <c r="B829" s="192">
        <v>2130213</v>
      </c>
      <c r="C829" s="273" t="s">
        <v>680</v>
      </c>
      <c r="D829" s="255">
        <v>17</v>
      </c>
      <c r="E829" s="256">
        <v>195</v>
      </c>
      <c r="F829" s="255">
        <v>17</v>
      </c>
      <c r="G829" s="253">
        <f t="shared" si="145"/>
        <v>1</v>
      </c>
      <c r="H829" s="253">
        <f t="shared" si="144"/>
        <v>0.0871794871794872</v>
      </c>
    </row>
    <row r="830" spans="1:8">
      <c r="A830" s="184">
        <f t="shared" si="143"/>
        <v>7</v>
      </c>
      <c r="B830" s="192">
        <v>2130217</v>
      </c>
      <c r="C830" s="273" t="s">
        <v>681</v>
      </c>
      <c r="D830" s="255">
        <v>0</v>
      </c>
      <c r="E830" s="252">
        <v>0</v>
      </c>
      <c r="F830" s="255">
        <v>0</v>
      </c>
      <c r="G830" s="253"/>
      <c r="H830" s="253"/>
    </row>
    <row r="831" spans="1:8">
      <c r="A831" s="184">
        <f t="shared" si="143"/>
        <v>7</v>
      </c>
      <c r="B831" s="192">
        <v>2130220</v>
      </c>
      <c r="C831" s="273" t="s">
        <v>682</v>
      </c>
      <c r="D831" s="255">
        <v>0</v>
      </c>
      <c r="E831" s="252">
        <v>0</v>
      </c>
      <c r="F831" s="255">
        <v>0</v>
      </c>
      <c r="G831" s="253"/>
      <c r="H831" s="253"/>
    </row>
    <row r="832" spans="1:8">
      <c r="A832" s="184">
        <f t="shared" si="143"/>
        <v>7</v>
      </c>
      <c r="B832" s="192">
        <v>2130221</v>
      </c>
      <c r="C832" s="273" t="s">
        <v>683</v>
      </c>
      <c r="D832" s="255">
        <v>29</v>
      </c>
      <c r="E832" s="256">
        <v>400</v>
      </c>
      <c r="F832" s="255">
        <v>29</v>
      </c>
      <c r="G832" s="253"/>
      <c r="H832" s="253">
        <f t="shared" si="144"/>
        <v>0.0725</v>
      </c>
    </row>
    <row r="833" spans="1:8">
      <c r="A833" s="184">
        <f t="shared" si="143"/>
        <v>7</v>
      </c>
      <c r="B833" s="192">
        <v>2130223</v>
      </c>
      <c r="C833" s="273" t="s">
        <v>684</v>
      </c>
      <c r="D833" s="255">
        <v>0</v>
      </c>
      <c r="E833" s="252">
        <v>0</v>
      </c>
      <c r="F833" s="255">
        <v>0</v>
      </c>
      <c r="G833" s="253"/>
      <c r="H833" s="253"/>
    </row>
    <row r="834" spans="1:8">
      <c r="A834" s="184">
        <f t="shared" si="143"/>
        <v>7</v>
      </c>
      <c r="B834" s="192">
        <v>2130226</v>
      </c>
      <c r="C834" s="273" t="s">
        <v>685</v>
      </c>
      <c r="D834" s="255">
        <v>0</v>
      </c>
      <c r="E834" s="252">
        <v>0</v>
      </c>
      <c r="F834" s="255">
        <v>0</v>
      </c>
      <c r="G834" s="253"/>
      <c r="H834" s="253"/>
    </row>
    <row r="835" spans="1:8">
      <c r="A835" s="184">
        <f t="shared" si="143"/>
        <v>7</v>
      </c>
      <c r="B835" s="192">
        <v>2130227</v>
      </c>
      <c r="C835" s="273" t="s">
        <v>686</v>
      </c>
      <c r="D835" s="255">
        <v>0</v>
      </c>
      <c r="E835" s="252">
        <v>0</v>
      </c>
      <c r="F835" s="255">
        <v>0</v>
      </c>
      <c r="G835" s="253"/>
      <c r="H835" s="253"/>
    </row>
    <row r="836" spans="1:8">
      <c r="A836" s="184">
        <f t="shared" si="143"/>
        <v>7</v>
      </c>
      <c r="B836" s="192">
        <v>2130234</v>
      </c>
      <c r="C836" s="273" t="s">
        <v>687</v>
      </c>
      <c r="D836" s="255">
        <v>403</v>
      </c>
      <c r="E836" s="256">
        <v>547</v>
      </c>
      <c r="F836" s="255">
        <v>403</v>
      </c>
      <c r="G836" s="253">
        <f t="shared" si="145"/>
        <v>1</v>
      </c>
      <c r="H836" s="253">
        <f t="shared" si="144"/>
        <v>0.736745886654479</v>
      </c>
    </row>
    <row r="837" spans="1:8">
      <c r="A837" s="184">
        <f t="shared" si="143"/>
        <v>7</v>
      </c>
      <c r="B837" s="192">
        <v>2130236</v>
      </c>
      <c r="C837" s="273" t="s">
        <v>688</v>
      </c>
      <c r="D837" s="255">
        <v>0</v>
      </c>
      <c r="E837" s="252">
        <v>0</v>
      </c>
      <c r="F837" s="255">
        <v>0</v>
      </c>
      <c r="G837" s="253"/>
      <c r="H837" s="253"/>
    </row>
    <row r="838" spans="1:8">
      <c r="A838" s="184">
        <f t="shared" si="143"/>
        <v>7</v>
      </c>
      <c r="B838" s="192">
        <v>2130237</v>
      </c>
      <c r="C838" s="273" t="s">
        <v>657</v>
      </c>
      <c r="D838" s="255">
        <v>139</v>
      </c>
      <c r="E838" s="256">
        <v>165</v>
      </c>
      <c r="F838" s="255">
        <v>139</v>
      </c>
      <c r="G838" s="253"/>
      <c r="H838" s="253">
        <f t="shared" si="144"/>
        <v>0.842424242424242</v>
      </c>
    </row>
    <row r="839" spans="1:8">
      <c r="A839" s="184">
        <f t="shared" ref="A839:A902" si="150">LEN(B839)</f>
        <v>7</v>
      </c>
      <c r="B839" s="192">
        <v>2130299</v>
      </c>
      <c r="C839" s="273" t="s">
        <v>689</v>
      </c>
      <c r="D839" s="255">
        <v>807</v>
      </c>
      <c r="E839" s="256">
        <v>1480</v>
      </c>
      <c r="F839" s="255">
        <v>807</v>
      </c>
      <c r="G839" s="253">
        <f t="shared" ref="G839:G902" si="151">F839/D839</f>
        <v>1</v>
      </c>
      <c r="H839" s="253">
        <f t="shared" ref="H839:H902" si="152">F839/E839</f>
        <v>0.54527027027027</v>
      </c>
    </row>
    <row r="840" s="184" customFormat="1" spans="1:8">
      <c r="A840" s="184">
        <f t="shared" si="150"/>
        <v>5</v>
      </c>
      <c r="B840" s="192">
        <v>21303</v>
      </c>
      <c r="C840" s="273" t="s">
        <v>690</v>
      </c>
      <c r="D840" s="198">
        <f>SUM(D841:D867)</f>
        <v>24170</v>
      </c>
      <c r="E840" s="252">
        <f>SUM(E841:E867)</f>
        <v>24392</v>
      </c>
      <c r="F840" s="198">
        <f t="shared" ref="D840:F840" si="153">SUM(F841:F867)</f>
        <v>24170</v>
      </c>
      <c r="G840" s="253">
        <f t="shared" si="151"/>
        <v>1</v>
      </c>
      <c r="H840" s="253">
        <f t="shared" si="152"/>
        <v>0.990898655296819</v>
      </c>
    </row>
    <row r="841" spans="1:8">
      <c r="A841" s="184">
        <f t="shared" si="150"/>
        <v>7</v>
      </c>
      <c r="B841" s="192">
        <v>2130301</v>
      </c>
      <c r="C841" s="273" t="s">
        <v>67</v>
      </c>
      <c r="D841" s="255">
        <v>4324</v>
      </c>
      <c r="E841" s="256">
        <v>4604</v>
      </c>
      <c r="F841" s="255">
        <v>4324</v>
      </c>
      <c r="G841" s="253">
        <f t="shared" si="151"/>
        <v>1</v>
      </c>
      <c r="H841" s="253">
        <f t="shared" si="152"/>
        <v>0.939183318853171</v>
      </c>
    </row>
    <row r="842" spans="1:8">
      <c r="A842" s="184">
        <f t="shared" si="150"/>
        <v>7</v>
      </c>
      <c r="B842" s="192">
        <v>2130302</v>
      </c>
      <c r="C842" s="273" t="s">
        <v>68</v>
      </c>
      <c r="D842" s="255">
        <v>0</v>
      </c>
      <c r="E842" s="252">
        <v>0</v>
      </c>
      <c r="F842" s="255">
        <v>0</v>
      </c>
      <c r="G842" s="253"/>
      <c r="H842" s="253"/>
    </row>
    <row r="843" spans="1:8">
      <c r="A843" s="184">
        <f t="shared" si="150"/>
        <v>7</v>
      </c>
      <c r="B843" s="192">
        <v>2130303</v>
      </c>
      <c r="C843" s="273" t="s">
        <v>69</v>
      </c>
      <c r="D843" s="255">
        <v>0</v>
      </c>
      <c r="E843" s="252">
        <v>0</v>
      </c>
      <c r="F843" s="255">
        <v>0</v>
      </c>
      <c r="G843" s="253"/>
      <c r="H843" s="253"/>
    </row>
    <row r="844" spans="1:8">
      <c r="A844" s="184">
        <f t="shared" si="150"/>
        <v>7</v>
      </c>
      <c r="B844" s="192">
        <v>2130304</v>
      </c>
      <c r="C844" s="273" t="s">
        <v>691</v>
      </c>
      <c r="D844" s="255">
        <v>0</v>
      </c>
      <c r="E844" s="252">
        <v>30</v>
      </c>
      <c r="F844" s="255">
        <v>0</v>
      </c>
      <c r="G844" s="253"/>
      <c r="H844" s="253"/>
    </row>
    <row r="845" spans="1:8">
      <c r="A845" s="184">
        <f t="shared" si="150"/>
        <v>7</v>
      </c>
      <c r="B845" s="192">
        <v>2130305</v>
      </c>
      <c r="C845" s="273" t="s">
        <v>692</v>
      </c>
      <c r="D845" s="255">
        <v>4967</v>
      </c>
      <c r="E845" s="256">
        <v>9019</v>
      </c>
      <c r="F845" s="255">
        <v>4967</v>
      </c>
      <c r="G845" s="253">
        <f t="shared" si="151"/>
        <v>1</v>
      </c>
      <c r="H845" s="253">
        <f t="shared" si="152"/>
        <v>0.550726244594744</v>
      </c>
    </row>
    <row r="846" spans="1:8">
      <c r="A846" s="184">
        <f t="shared" si="150"/>
        <v>7</v>
      </c>
      <c r="B846" s="192">
        <v>2130306</v>
      </c>
      <c r="C846" s="273" t="s">
        <v>693</v>
      </c>
      <c r="D846" s="255">
        <v>3662</v>
      </c>
      <c r="E846" s="256">
        <v>3396</v>
      </c>
      <c r="F846" s="255">
        <v>3662</v>
      </c>
      <c r="G846" s="253">
        <f t="shared" si="151"/>
        <v>1</v>
      </c>
      <c r="H846" s="253">
        <f t="shared" si="152"/>
        <v>1.07832744405183</v>
      </c>
    </row>
    <row r="847" spans="1:8">
      <c r="A847" s="184">
        <f t="shared" si="150"/>
        <v>7</v>
      </c>
      <c r="B847" s="192">
        <v>2130307</v>
      </c>
      <c r="C847" s="273" t="s">
        <v>694</v>
      </c>
      <c r="D847" s="255">
        <v>0</v>
      </c>
      <c r="E847" s="252">
        <v>0</v>
      </c>
      <c r="F847" s="255">
        <v>0</v>
      </c>
      <c r="G847" s="253"/>
      <c r="H847" s="253"/>
    </row>
    <row r="848" spans="1:8">
      <c r="A848" s="184">
        <f t="shared" si="150"/>
        <v>7</v>
      </c>
      <c r="B848" s="192">
        <v>2130308</v>
      </c>
      <c r="C848" s="273" t="s">
        <v>695</v>
      </c>
      <c r="D848" s="255">
        <v>33</v>
      </c>
      <c r="E848" s="256">
        <v>330</v>
      </c>
      <c r="F848" s="255">
        <v>33</v>
      </c>
      <c r="G848" s="253">
        <f t="shared" si="151"/>
        <v>1</v>
      </c>
      <c r="H848" s="253">
        <f t="shared" si="152"/>
        <v>0.1</v>
      </c>
    </row>
    <row r="849" spans="1:8">
      <c r="A849" s="184">
        <f t="shared" si="150"/>
        <v>7</v>
      </c>
      <c r="B849" s="192">
        <v>2130309</v>
      </c>
      <c r="C849" s="273" t="s">
        <v>696</v>
      </c>
      <c r="D849" s="255">
        <v>0</v>
      </c>
      <c r="E849" s="252">
        <v>16</v>
      </c>
      <c r="F849" s="255">
        <v>0</v>
      </c>
      <c r="G849" s="253"/>
      <c r="H849" s="253"/>
    </row>
    <row r="850" spans="1:8">
      <c r="A850" s="184">
        <f t="shared" si="150"/>
        <v>7</v>
      </c>
      <c r="B850" s="192">
        <v>2130310</v>
      </c>
      <c r="C850" s="273" t="s">
        <v>697</v>
      </c>
      <c r="D850" s="255">
        <v>394</v>
      </c>
      <c r="E850" s="256">
        <v>150</v>
      </c>
      <c r="F850" s="255">
        <v>394</v>
      </c>
      <c r="G850" s="253">
        <f t="shared" si="151"/>
        <v>1</v>
      </c>
      <c r="H850" s="253">
        <f t="shared" si="152"/>
        <v>2.62666666666667</v>
      </c>
    </row>
    <row r="851" spans="1:8">
      <c r="A851" s="184">
        <f t="shared" si="150"/>
        <v>7</v>
      </c>
      <c r="B851" s="192">
        <v>2130311</v>
      </c>
      <c r="C851" s="273" t="s">
        <v>698</v>
      </c>
      <c r="D851" s="255">
        <v>313</v>
      </c>
      <c r="E851" s="256">
        <v>110</v>
      </c>
      <c r="F851" s="255">
        <v>313</v>
      </c>
      <c r="G851" s="253">
        <f t="shared" si="151"/>
        <v>1</v>
      </c>
      <c r="H851" s="253">
        <f t="shared" si="152"/>
        <v>2.84545454545455</v>
      </c>
    </row>
    <row r="852" spans="1:8">
      <c r="A852" s="184">
        <f t="shared" si="150"/>
        <v>7</v>
      </c>
      <c r="B852" s="192">
        <v>2130312</v>
      </c>
      <c r="C852" s="273" t="s">
        <v>699</v>
      </c>
      <c r="D852" s="255">
        <v>0</v>
      </c>
      <c r="E852" s="252">
        <v>0</v>
      </c>
      <c r="F852" s="255">
        <v>0</v>
      </c>
      <c r="G852" s="253"/>
      <c r="H852" s="253"/>
    </row>
    <row r="853" spans="1:8">
      <c r="A853" s="184">
        <f t="shared" si="150"/>
        <v>7</v>
      </c>
      <c r="B853" s="192">
        <v>2130313</v>
      </c>
      <c r="C853" s="273" t="s">
        <v>700</v>
      </c>
      <c r="D853" s="255">
        <v>6</v>
      </c>
      <c r="E853" s="256">
        <v>92</v>
      </c>
      <c r="F853" s="255">
        <v>6</v>
      </c>
      <c r="G853" s="253">
        <f t="shared" si="151"/>
        <v>1</v>
      </c>
      <c r="H853" s="253">
        <f t="shared" si="152"/>
        <v>0.0652173913043478</v>
      </c>
    </row>
    <row r="854" spans="1:8">
      <c r="A854" s="184">
        <f t="shared" si="150"/>
        <v>7</v>
      </c>
      <c r="B854" s="192">
        <v>2130314</v>
      </c>
      <c r="C854" s="273" t="s">
        <v>701</v>
      </c>
      <c r="D854" s="255">
        <v>235</v>
      </c>
      <c r="E854" s="256">
        <v>359</v>
      </c>
      <c r="F854" s="255">
        <v>235</v>
      </c>
      <c r="G854" s="253">
        <f t="shared" si="151"/>
        <v>1</v>
      </c>
      <c r="H854" s="253">
        <f t="shared" si="152"/>
        <v>0.654596100278552</v>
      </c>
    </row>
    <row r="855" spans="1:8">
      <c r="A855" s="184">
        <f t="shared" si="150"/>
        <v>7</v>
      </c>
      <c r="B855" s="192">
        <v>2130315</v>
      </c>
      <c r="C855" s="273" t="s">
        <v>702</v>
      </c>
      <c r="D855" s="255">
        <v>17</v>
      </c>
      <c r="E855" s="256">
        <v>604</v>
      </c>
      <c r="F855" s="255">
        <v>17</v>
      </c>
      <c r="G855" s="253"/>
      <c r="H855" s="253">
        <f t="shared" si="152"/>
        <v>0.0281456953642384</v>
      </c>
    </row>
    <row r="856" spans="1:8">
      <c r="A856" s="184">
        <f t="shared" si="150"/>
        <v>7</v>
      </c>
      <c r="B856" s="192">
        <v>2130316</v>
      </c>
      <c r="C856" s="273" t="s">
        <v>703</v>
      </c>
      <c r="D856" s="255">
        <v>724</v>
      </c>
      <c r="E856" s="256">
        <v>1694</v>
      </c>
      <c r="F856" s="255">
        <v>724</v>
      </c>
      <c r="G856" s="253">
        <f t="shared" si="151"/>
        <v>1</v>
      </c>
      <c r="H856" s="253">
        <f t="shared" si="152"/>
        <v>0.427390791027155</v>
      </c>
    </row>
    <row r="857" spans="1:8">
      <c r="A857" s="184">
        <f t="shared" si="150"/>
        <v>7</v>
      </c>
      <c r="B857" s="192">
        <v>2130317</v>
      </c>
      <c r="C857" s="273" t="s">
        <v>704</v>
      </c>
      <c r="D857" s="255">
        <v>0</v>
      </c>
      <c r="E857" s="252">
        <v>0</v>
      </c>
      <c r="F857" s="255">
        <v>0</v>
      </c>
      <c r="G857" s="253"/>
      <c r="H857" s="253"/>
    </row>
    <row r="858" spans="1:8">
      <c r="A858" s="184">
        <f t="shared" si="150"/>
        <v>7</v>
      </c>
      <c r="B858" s="192">
        <v>2130318</v>
      </c>
      <c r="C858" s="273" t="s">
        <v>705</v>
      </c>
      <c r="D858" s="255">
        <v>0</v>
      </c>
      <c r="E858" s="252">
        <v>0</v>
      </c>
      <c r="F858" s="255">
        <v>0</v>
      </c>
      <c r="G858" s="253"/>
      <c r="H858" s="253"/>
    </row>
    <row r="859" spans="1:8">
      <c r="A859" s="184">
        <f t="shared" si="150"/>
        <v>7</v>
      </c>
      <c r="B859" s="192">
        <v>2130319</v>
      </c>
      <c r="C859" s="273" t="s">
        <v>706</v>
      </c>
      <c r="D859" s="255">
        <v>7017</v>
      </c>
      <c r="E859" s="256">
        <v>1211</v>
      </c>
      <c r="F859" s="255">
        <v>7017</v>
      </c>
      <c r="G859" s="253">
        <f t="shared" si="151"/>
        <v>1</v>
      </c>
      <c r="H859" s="253">
        <f t="shared" si="152"/>
        <v>5.7943848059455</v>
      </c>
    </row>
    <row r="860" spans="1:8">
      <c r="A860" s="184">
        <f t="shared" si="150"/>
        <v>7</v>
      </c>
      <c r="B860" s="192">
        <v>2130321</v>
      </c>
      <c r="C860" s="273" t="s">
        <v>707</v>
      </c>
      <c r="D860" s="255">
        <v>768</v>
      </c>
      <c r="E860" s="256">
        <v>1125</v>
      </c>
      <c r="F860" s="255">
        <v>768</v>
      </c>
      <c r="G860" s="253"/>
      <c r="H860" s="253">
        <f t="shared" si="152"/>
        <v>0.682666666666667</v>
      </c>
    </row>
    <row r="861" spans="1:8">
      <c r="A861" s="184">
        <f t="shared" si="150"/>
        <v>7</v>
      </c>
      <c r="B861" s="192">
        <v>2130322</v>
      </c>
      <c r="C861" s="273" t="s">
        <v>708</v>
      </c>
      <c r="D861" s="255">
        <v>0</v>
      </c>
      <c r="E861" s="252">
        <v>0</v>
      </c>
      <c r="F861" s="255">
        <v>0</v>
      </c>
      <c r="G861" s="253"/>
      <c r="H861" s="253"/>
    </row>
    <row r="862" spans="1:8">
      <c r="A862" s="184">
        <f t="shared" si="150"/>
        <v>7</v>
      </c>
      <c r="B862" s="192">
        <v>2130333</v>
      </c>
      <c r="C862" s="273" t="s">
        <v>684</v>
      </c>
      <c r="D862" s="255">
        <v>0</v>
      </c>
      <c r="E862" s="252">
        <v>20</v>
      </c>
      <c r="F862" s="255">
        <v>0</v>
      </c>
      <c r="G862" s="253"/>
      <c r="H862" s="253"/>
    </row>
    <row r="863" spans="1:8">
      <c r="A863" s="184">
        <f t="shared" si="150"/>
        <v>7</v>
      </c>
      <c r="B863" s="192">
        <v>2130334</v>
      </c>
      <c r="C863" s="273" t="s">
        <v>709</v>
      </c>
      <c r="D863" s="255">
        <v>9</v>
      </c>
      <c r="E863" s="256">
        <v>8</v>
      </c>
      <c r="F863" s="255">
        <v>9</v>
      </c>
      <c r="G863" s="253">
        <f t="shared" si="151"/>
        <v>1</v>
      </c>
      <c r="H863" s="253">
        <f t="shared" si="152"/>
        <v>1.125</v>
      </c>
    </row>
    <row r="864" spans="1:8">
      <c r="A864" s="184">
        <f t="shared" si="150"/>
        <v>7</v>
      </c>
      <c r="B864" s="192">
        <v>2130335</v>
      </c>
      <c r="C864" s="273" t="s">
        <v>710</v>
      </c>
      <c r="D864" s="255">
        <v>66</v>
      </c>
      <c r="E864" s="256">
        <v>232</v>
      </c>
      <c r="F864" s="255">
        <v>66</v>
      </c>
      <c r="G864" s="253">
        <f t="shared" si="151"/>
        <v>1</v>
      </c>
      <c r="H864" s="253">
        <f t="shared" si="152"/>
        <v>0.28448275862069</v>
      </c>
    </row>
    <row r="865" spans="1:8">
      <c r="A865" s="184">
        <f t="shared" si="150"/>
        <v>7</v>
      </c>
      <c r="B865" s="192">
        <v>2130336</v>
      </c>
      <c r="C865" s="273" t="s">
        <v>711</v>
      </c>
      <c r="D865" s="255">
        <v>0</v>
      </c>
      <c r="E865" s="252">
        <v>0</v>
      </c>
      <c r="F865" s="255">
        <v>0</v>
      </c>
      <c r="G865" s="253"/>
      <c r="H865" s="253"/>
    </row>
    <row r="866" spans="1:8">
      <c r="A866" s="184">
        <f t="shared" si="150"/>
        <v>7</v>
      </c>
      <c r="B866" s="192">
        <v>2130337</v>
      </c>
      <c r="C866" s="273" t="s">
        <v>712</v>
      </c>
      <c r="D866" s="255">
        <v>0</v>
      </c>
      <c r="E866" s="252">
        <v>0</v>
      </c>
      <c r="F866" s="255">
        <v>0</v>
      </c>
      <c r="G866" s="253"/>
      <c r="H866" s="253"/>
    </row>
    <row r="867" spans="1:8">
      <c r="A867" s="184">
        <f t="shared" si="150"/>
        <v>7</v>
      </c>
      <c r="B867" s="192">
        <v>2130399</v>
      </c>
      <c r="C867" s="273" t="s">
        <v>713</v>
      </c>
      <c r="D867" s="255">
        <v>1635</v>
      </c>
      <c r="E867" s="256">
        <v>1392</v>
      </c>
      <c r="F867" s="255">
        <v>1635</v>
      </c>
      <c r="G867" s="253">
        <f t="shared" si="151"/>
        <v>1</v>
      </c>
      <c r="H867" s="253">
        <f t="shared" si="152"/>
        <v>1.17456896551724</v>
      </c>
    </row>
    <row r="868" s="184" customFormat="1" spans="1:8">
      <c r="A868" s="184">
        <f t="shared" si="150"/>
        <v>5</v>
      </c>
      <c r="B868" s="192">
        <v>21305</v>
      </c>
      <c r="C868" s="273" t="s">
        <v>714</v>
      </c>
      <c r="D868" s="198">
        <f>SUM(D869:D878)</f>
        <v>33988</v>
      </c>
      <c r="E868" s="252">
        <f>SUM(E869:E878)</f>
        <v>15261</v>
      </c>
      <c r="F868" s="198">
        <f t="shared" ref="D868:F868" si="154">SUM(F869:F878)</f>
        <v>33988</v>
      </c>
      <c r="G868" s="253">
        <f t="shared" si="151"/>
        <v>1</v>
      </c>
      <c r="H868" s="253">
        <f t="shared" si="152"/>
        <v>2.22711486796409</v>
      </c>
    </row>
    <row r="869" spans="1:8">
      <c r="A869" s="184">
        <f t="shared" si="150"/>
        <v>7</v>
      </c>
      <c r="B869" s="192">
        <v>2130501</v>
      </c>
      <c r="C869" s="273" t="s">
        <v>67</v>
      </c>
      <c r="D869" s="255">
        <v>239</v>
      </c>
      <c r="E869" s="256">
        <v>426</v>
      </c>
      <c r="F869" s="255">
        <v>239</v>
      </c>
      <c r="G869" s="253">
        <f t="shared" si="151"/>
        <v>1</v>
      </c>
      <c r="H869" s="253">
        <f t="shared" si="152"/>
        <v>0.561032863849765</v>
      </c>
    </row>
    <row r="870" spans="1:8">
      <c r="A870" s="184">
        <f t="shared" si="150"/>
        <v>7</v>
      </c>
      <c r="B870" s="192">
        <v>2130502</v>
      </c>
      <c r="C870" s="273" t="s">
        <v>68</v>
      </c>
      <c r="D870" s="255">
        <v>0</v>
      </c>
      <c r="E870" s="252">
        <v>0</v>
      </c>
      <c r="F870" s="255">
        <v>0</v>
      </c>
      <c r="G870" s="253"/>
      <c r="H870" s="253"/>
    </row>
    <row r="871" spans="1:8">
      <c r="A871" s="184">
        <f t="shared" si="150"/>
        <v>7</v>
      </c>
      <c r="B871" s="192">
        <v>2130503</v>
      </c>
      <c r="C871" s="273" t="s">
        <v>69</v>
      </c>
      <c r="D871" s="255">
        <v>0</v>
      </c>
      <c r="E871" s="252">
        <v>0</v>
      </c>
      <c r="F871" s="255">
        <v>0</v>
      </c>
      <c r="G871" s="253"/>
      <c r="H871" s="253"/>
    </row>
    <row r="872" spans="1:8">
      <c r="A872" s="184">
        <f t="shared" si="150"/>
        <v>7</v>
      </c>
      <c r="B872" s="192">
        <v>2130504</v>
      </c>
      <c r="C872" s="273" t="s">
        <v>715</v>
      </c>
      <c r="D872" s="255">
        <v>20771</v>
      </c>
      <c r="E872" s="256">
        <v>1066</v>
      </c>
      <c r="F872" s="255">
        <v>20771</v>
      </c>
      <c r="G872" s="253">
        <f t="shared" si="151"/>
        <v>1</v>
      </c>
      <c r="H872" s="253">
        <f t="shared" si="152"/>
        <v>19.484990619137</v>
      </c>
    </row>
    <row r="873" spans="1:8">
      <c r="A873" s="184">
        <f t="shared" si="150"/>
        <v>7</v>
      </c>
      <c r="B873" s="192">
        <v>2130505</v>
      </c>
      <c r="C873" s="273" t="s">
        <v>716</v>
      </c>
      <c r="D873" s="255">
        <v>364</v>
      </c>
      <c r="E873" s="256">
        <v>99</v>
      </c>
      <c r="F873" s="255">
        <v>364</v>
      </c>
      <c r="G873" s="253">
        <f t="shared" si="151"/>
        <v>1</v>
      </c>
      <c r="H873" s="253">
        <f t="shared" si="152"/>
        <v>3.67676767676768</v>
      </c>
    </row>
    <row r="874" spans="1:8">
      <c r="A874" s="184">
        <f t="shared" si="150"/>
        <v>7</v>
      </c>
      <c r="B874" s="192">
        <v>2130506</v>
      </c>
      <c r="C874" s="273" t="s">
        <v>717</v>
      </c>
      <c r="D874" s="255">
        <v>11</v>
      </c>
      <c r="E874" s="256">
        <v>5</v>
      </c>
      <c r="F874" s="255">
        <v>11</v>
      </c>
      <c r="G874" s="253"/>
      <c r="H874" s="253">
        <f t="shared" si="152"/>
        <v>2.2</v>
      </c>
    </row>
    <row r="875" spans="1:8">
      <c r="A875" s="184">
        <f t="shared" si="150"/>
        <v>7</v>
      </c>
      <c r="B875" s="192">
        <v>2130507</v>
      </c>
      <c r="C875" s="273" t="s">
        <v>718</v>
      </c>
      <c r="D875" s="255">
        <v>0</v>
      </c>
      <c r="E875" s="252">
        <v>0</v>
      </c>
      <c r="F875" s="255">
        <v>0</v>
      </c>
      <c r="G875" s="253"/>
      <c r="H875" s="253"/>
    </row>
    <row r="876" spans="1:8">
      <c r="A876" s="184">
        <f t="shared" si="150"/>
        <v>7</v>
      </c>
      <c r="B876" s="192">
        <v>2130508</v>
      </c>
      <c r="C876" s="273" t="s">
        <v>719</v>
      </c>
      <c r="D876" s="255">
        <v>0</v>
      </c>
      <c r="E876" s="252">
        <v>0</v>
      </c>
      <c r="F876" s="255">
        <v>0</v>
      </c>
      <c r="G876" s="253"/>
      <c r="H876" s="253"/>
    </row>
    <row r="877" spans="1:8">
      <c r="A877" s="184">
        <f t="shared" si="150"/>
        <v>7</v>
      </c>
      <c r="B877" s="192">
        <v>2130550</v>
      </c>
      <c r="C877" s="273" t="s">
        <v>76</v>
      </c>
      <c r="D877" s="255">
        <v>0</v>
      </c>
      <c r="E877" s="252">
        <v>0</v>
      </c>
      <c r="F877" s="255">
        <v>0</v>
      </c>
      <c r="G877" s="253"/>
      <c r="H877" s="253"/>
    </row>
    <row r="878" spans="1:8">
      <c r="A878" s="184">
        <f t="shared" si="150"/>
        <v>7</v>
      </c>
      <c r="B878" s="192">
        <v>2130599</v>
      </c>
      <c r="C878" s="273" t="s">
        <v>720</v>
      </c>
      <c r="D878" s="255">
        <v>12603</v>
      </c>
      <c r="E878" s="256">
        <v>13665</v>
      </c>
      <c r="F878" s="255">
        <v>12603</v>
      </c>
      <c r="G878" s="253">
        <f t="shared" si="151"/>
        <v>1</v>
      </c>
      <c r="H878" s="253">
        <f t="shared" si="152"/>
        <v>0.922283205268935</v>
      </c>
    </row>
    <row r="879" s="184" customFormat="1" spans="1:8">
      <c r="A879" s="184">
        <f t="shared" si="150"/>
        <v>5</v>
      </c>
      <c r="B879" s="192">
        <v>21307</v>
      </c>
      <c r="C879" s="273" t="s">
        <v>721</v>
      </c>
      <c r="D879" s="198">
        <f>SUM(D880:D885)</f>
        <v>11497</v>
      </c>
      <c r="E879" s="252">
        <f>SUM(E880:E885)</f>
        <v>20293</v>
      </c>
      <c r="F879" s="198">
        <f t="shared" ref="D879:F879" si="155">SUM(F880:F885)</f>
        <v>11497</v>
      </c>
      <c r="G879" s="253">
        <f t="shared" si="151"/>
        <v>1</v>
      </c>
      <c r="H879" s="253">
        <f t="shared" si="152"/>
        <v>0.566550041886365</v>
      </c>
    </row>
    <row r="880" spans="1:8">
      <c r="A880" s="184">
        <f t="shared" si="150"/>
        <v>7</v>
      </c>
      <c r="B880" s="192">
        <v>2130701</v>
      </c>
      <c r="C880" s="273" t="s">
        <v>722</v>
      </c>
      <c r="D880" s="255">
        <v>0</v>
      </c>
      <c r="E880" s="252">
        <v>4136</v>
      </c>
      <c r="F880" s="255">
        <v>0</v>
      </c>
      <c r="G880" s="253"/>
      <c r="H880" s="253"/>
    </row>
    <row r="881" spans="1:8">
      <c r="A881" s="184">
        <f t="shared" si="150"/>
        <v>7</v>
      </c>
      <c r="B881" s="192">
        <v>2130704</v>
      </c>
      <c r="C881" s="273" t="s">
        <v>723</v>
      </c>
      <c r="D881" s="255">
        <v>0</v>
      </c>
      <c r="E881" s="252">
        <v>0</v>
      </c>
      <c r="F881" s="255">
        <v>0</v>
      </c>
      <c r="G881" s="253"/>
      <c r="H881" s="253"/>
    </row>
    <row r="882" spans="1:8">
      <c r="A882" s="184">
        <f t="shared" si="150"/>
        <v>7</v>
      </c>
      <c r="B882" s="192">
        <v>2130705</v>
      </c>
      <c r="C882" s="273" t="s">
        <v>724</v>
      </c>
      <c r="D882" s="255">
        <v>9912</v>
      </c>
      <c r="E882" s="256">
        <v>14198</v>
      </c>
      <c r="F882" s="255">
        <v>9912</v>
      </c>
      <c r="G882" s="253">
        <f t="shared" si="151"/>
        <v>1</v>
      </c>
      <c r="H882" s="253">
        <f t="shared" si="152"/>
        <v>0.698126496689675</v>
      </c>
    </row>
    <row r="883" spans="1:8">
      <c r="A883" s="184">
        <f t="shared" si="150"/>
        <v>7</v>
      </c>
      <c r="B883" s="192">
        <v>2130706</v>
      </c>
      <c r="C883" s="273" t="s">
        <v>725</v>
      </c>
      <c r="D883" s="255">
        <v>0</v>
      </c>
      <c r="E883" s="252">
        <v>846</v>
      </c>
      <c r="F883" s="255">
        <v>0</v>
      </c>
      <c r="G883" s="253"/>
      <c r="H883" s="253"/>
    </row>
    <row r="884" spans="1:8">
      <c r="A884" s="184">
        <f t="shared" si="150"/>
        <v>7</v>
      </c>
      <c r="B884" s="192">
        <v>2130707</v>
      </c>
      <c r="C884" s="273" t="s">
        <v>726</v>
      </c>
      <c r="D884" s="255">
        <v>0</v>
      </c>
      <c r="E884" s="252">
        <v>622</v>
      </c>
      <c r="F884" s="255">
        <v>0</v>
      </c>
      <c r="G884" s="253"/>
      <c r="H884" s="253"/>
    </row>
    <row r="885" spans="1:8">
      <c r="A885" s="184">
        <f t="shared" si="150"/>
        <v>7</v>
      </c>
      <c r="B885" s="192">
        <v>2130799</v>
      </c>
      <c r="C885" s="273" t="s">
        <v>727</v>
      </c>
      <c r="D885" s="255">
        <v>1585</v>
      </c>
      <c r="E885" s="256">
        <v>491</v>
      </c>
      <c r="F885" s="255">
        <v>1585</v>
      </c>
      <c r="G885" s="253">
        <f t="shared" si="151"/>
        <v>1</v>
      </c>
      <c r="H885" s="253">
        <f t="shared" si="152"/>
        <v>3.22810590631365</v>
      </c>
    </row>
    <row r="886" s="184" customFormat="1" spans="1:8">
      <c r="A886" s="184">
        <f t="shared" si="150"/>
        <v>5</v>
      </c>
      <c r="B886" s="192">
        <v>21308</v>
      </c>
      <c r="C886" s="273" t="s">
        <v>728</v>
      </c>
      <c r="D886" s="198">
        <f>SUM(D887:D891)</f>
        <v>11947</v>
      </c>
      <c r="E886" s="252">
        <f>SUM(E887:E891)</f>
        <v>7798</v>
      </c>
      <c r="F886" s="198">
        <f t="shared" ref="D886:F886" si="156">SUM(F887:F891)</f>
        <v>11947</v>
      </c>
      <c r="G886" s="253">
        <f t="shared" si="151"/>
        <v>1</v>
      </c>
      <c r="H886" s="253">
        <f t="shared" si="152"/>
        <v>1.53205950243652</v>
      </c>
    </row>
    <row r="887" spans="1:8">
      <c r="A887" s="184">
        <f t="shared" si="150"/>
        <v>7</v>
      </c>
      <c r="B887" s="192">
        <v>2130801</v>
      </c>
      <c r="C887" s="273" t="s">
        <v>729</v>
      </c>
      <c r="D887" s="255">
        <v>1162</v>
      </c>
      <c r="E887" s="252">
        <v>0</v>
      </c>
      <c r="F887" s="255">
        <v>1162</v>
      </c>
      <c r="G887" s="253"/>
      <c r="H887" s="253" t="e">
        <f t="shared" si="152"/>
        <v>#DIV/0!</v>
      </c>
    </row>
    <row r="888" spans="1:8">
      <c r="A888" s="184">
        <f t="shared" si="150"/>
        <v>7</v>
      </c>
      <c r="B888" s="192">
        <v>2130803</v>
      </c>
      <c r="C888" s="273" t="s">
        <v>730</v>
      </c>
      <c r="D888" s="255">
        <v>10143</v>
      </c>
      <c r="E888" s="256">
        <v>7348</v>
      </c>
      <c r="F888" s="255">
        <v>10143</v>
      </c>
      <c r="G888" s="253">
        <f t="shared" si="151"/>
        <v>1</v>
      </c>
      <c r="H888" s="253">
        <f t="shared" si="152"/>
        <v>1.38037561241154</v>
      </c>
    </row>
    <row r="889" spans="1:8">
      <c r="A889" s="184">
        <f t="shared" si="150"/>
        <v>7</v>
      </c>
      <c r="B889" s="192">
        <v>2130804</v>
      </c>
      <c r="C889" s="273" t="s">
        <v>731</v>
      </c>
      <c r="D889" s="255">
        <v>487</v>
      </c>
      <c r="E889" s="256">
        <v>435</v>
      </c>
      <c r="F889" s="255">
        <v>487</v>
      </c>
      <c r="G889" s="253">
        <f t="shared" si="151"/>
        <v>1</v>
      </c>
      <c r="H889" s="253">
        <f t="shared" si="152"/>
        <v>1.11954022988506</v>
      </c>
    </row>
    <row r="890" spans="1:8">
      <c r="A890" s="184">
        <f t="shared" si="150"/>
        <v>7</v>
      </c>
      <c r="B890" s="192">
        <v>2130805</v>
      </c>
      <c r="C890" s="273" t="s">
        <v>732</v>
      </c>
      <c r="D890" s="255">
        <v>0</v>
      </c>
      <c r="E890" s="252">
        <v>0</v>
      </c>
      <c r="F890" s="255">
        <v>0</v>
      </c>
      <c r="G890" s="253"/>
      <c r="H890" s="253"/>
    </row>
    <row r="891" spans="1:8">
      <c r="A891" s="184">
        <f t="shared" si="150"/>
        <v>7</v>
      </c>
      <c r="B891" s="192">
        <v>2130899</v>
      </c>
      <c r="C891" s="273" t="s">
        <v>733</v>
      </c>
      <c r="D891" s="255">
        <v>155</v>
      </c>
      <c r="E891" s="256">
        <v>15</v>
      </c>
      <c r="F891" s="255">
        <v>155</v>
      </c>
      <c r="G891" s="253">
        <f t="shared" si="151"/>
        <v>1</v>
      </c>
      <c r="H891" s="253">
        <f t="shared" si="152"/>
        <v>10.3333333333333</v>
      </c>
    </row>
    <row r="892" s="184" customFormat="1" spans="1:8">
      <c r="A892" s="184">
        <f t="shared" si="150"/>
        <v>5</v>
      </c>
      <c r="B892" s="192">
        <v>21309</v>
      </c>
      <c r="C892" s="273" t="s">
        <v>734</v>
      </c>
      <c r="D892" s="198">
        <f>SUM(D893:D894)</f>
        <v>8559</v>
      </c>
      <c r="E892" s="252">
        <f>SUM(E893:E894)</f>
        <v>2608</v>
      </c>
      <c r="F892" s="198">
        <f t="shared" ref="D892:F892" si="157">SUM(F893:F894)</f>
        <v>8559</v>
      </c>
      <c r="G892" s="253">
        <f t="shared" si="151"/>
        <v>1</v>
      </c>
      <c r="H892" s="253">
        <f t="shared" si="152"/>
        <v>3.28182515337423</v>
      </c>
    </row>
    <row r="893" spans="1:8">
      <c r="A893" s="184">
        <f t="shared" si="150"/>
        <v>7</v>
      </c>
      <c r="B893" s="192">
        <v>2130901</v>
      </c>
      <c r="C893" s="273" t="s">
        <v>735</v>
      </c>
      <c r="D893" s="255">
        <v>3141</v>
      </c>
      <c r="E893" s="252">
        <v>0</v>
      </c>
      <c r="F893" s="255">
        <v>3141</v>
      </c>
      <c r="G893" s="253"/>
      <c r="H893" s="253" t="e">
        <f t="shared" si="152"/>
        <v>#DIV/0!</v>
      </c>
    </row>
    <row r="894" spans="1:8">
      <c r="A894" s="184">
        <f t="shared" si="150"/>
        <v>7</v>
      </c>
      <c r="B894" s="192">
        <v>2130999</v>
      </c>
      <c r="C894" s="273" t="s">
        <v>736</v>
      </c>
      <c r="D894" s="255">
        <v>5418</v>
      </c>
      <c r="E894" s="256">
        <v>2608</v>
      </c>
      <c r="F894" s="255">
        <v>5418</v>
      </c>
      <c r="G894" s="253">
        <f t="shared" si="151"/>
        <v>1</v>
      </c>
      <c r="H894" s="253">
        <f t="shared" si="152"/>
        <v>2.07745398773006</v>
      </c>
    </row>
    <row r="895" s="184" customFormat="1" spans="1:8">
      <c r="A895" s="184">
        <f t="shared" si="150"/>
        <v>5</v>
      </c>
      <c r="B895" s="192">
        <v>21399</v>
      </c>
      <c r="C895" s="273" t="s">
        <v>737</v>
      </c>
      <c r="D895" s="198">
        <f>SUM(D896:D897)</f>
        <v>3166</v>
      </c>
      <c r="E895" s="252">
        <f>E896+E897</f>
        <v>6702</v>
      </c>
      <c r="F895" s="198">
        <f t="shared" ref="D895:F895" si="158">SUM(F896:F897)</f>
        <v>3166</v>
      </c>
      <c r="G895" s="253">
        <f t="shared" si="151"/>
        <v>1</v>
      </c>
      <c r="H895" s="253">
        <f t="shared" si="152"/>
        <v>0.472396299612056</v>
      </c>
    </row>
    <row r="896" spans="1:8">
      <c r="A896" s="184">
        <f t="shared" si="150"/>
        <v>7</v>
      </c>
      <c r="B896" s="192">
        <v>2139901</v>
      </c>
      <c r="C896" s="273" t="s">
        <v>738</v>
      </c>
      <c r="D896" s="255">
        <v>0</v>
      </c>
      <c r="E896" s="252">
        <v>5</v>
      </c>
      <c r="F896" s="255">
        <v>0</v>
      </c>
      <c r="G896" s="253"/>
      <c r="H896" s="253"/>
    </row>
    <row r="897" spans="1:8">
      <c r="A897" s="184">
        <f t="shared" si="150"/>
        <v>7</v>
      </c>
      <c r="B897" s="192">
        <v>2139999</v>
      </c>
      <c r="C897" s="273" t="s">
        <v>739</v>
      </c>
      <c r="D897" s="255">
        <v>3166</v>
      </c>
      <c r="E897" s="256">
        <v>6697</v>
      </c>
      <c r="F897" s="255">
        <v>3166</v>
      </c>
      <c r="G897" s="253">
        <f t="shared" si="151"/>
        <v>1</v>
      </c>
      <c r="H897" s="253">
        <f t="shared" si="152"/>
        <v>0.472748992086009</v>
      </c>
    </row>
    <row r="898" spans="1:8">
      <c r="A898" s="184">
        <f t="shared" si="150"/>
        <v>3</v>
      </c>
      <c r="B898" s="192">
        <v>214</v>
      </c>
      <c r="C898" s="273" t="s">
        <v>740</v>
      </c>
      <c r="D898" s="198">
        <f>SUM(D899,D921,D931,D941,D948,D953)</f>
        <v>44354</v>
      </c>
      <c r="E898" s="252">
        <f>SUM(E899,E921,E931,E941,E948,E953)</f>
        <v>34465</v>
      </c>
      <c r="F898" s="198">
        <f t="shared" ref="D898:F898" si="159">SUM(F899,F921,F931,F941,F948,F953)</f>
        <v>33104</v>
      </c>
      <c r="G898" s="253">
        <f t="shared" si="151"/>
        <v>0.746358840239888</v>
      </c>
      <c r="H898" s="253">
        <f t="shared" si="152"/>
        <v>0.960510662991441</v>
      </c>
    </row>
    <row r="899" s="184" customFormat="1" spans="1:8">
      <c r="A899" s="184">
        <f t="shared" si="150"/>
        <v>5</v>
      </c>
      <c r="B899" s="192">
        <v>21401</v>
      </c>
      <c r="C899" s="273" t="s">
        <v>741</v>
      </c>
      <c r="D899" s="198">
        <f>SUM(D900:D920)</f>
        <v>40894</v>
      </c>
      <c r="E899" s="252">
        <f>SUM(E900:E920)</f>
        <v>29821</v>
      </c>
      <c r="F899" s="198">
        <f t="shared" ref="D899:F899" si="160">SUM(F900:F920)</f>
        <v>29520</v>
      </c>
      <c r="G899" s="253">
        <f t="shared" si="151"/>
        <v>0.721866288453074</v>
      </c>
      <c r="H899" s="253">
        <f t="shared" si="152"/>
        <v>0.989906441769223</v>
      </c>
    </row>
    <row r="900" spans="1:8">
      <c r="A900" s="184">
        <f t="shared" si="150"/>
        <v>7</v>
      </c>
      <c r="B900" s="192">
        <v>2140101</v>
      </c>
      <c r="C900" s="273" t="s">
        <v>67</v>
      </c>
      <c r="D900" s="255">
        <v>4843</v>
      </c>
      <c r="E900" s="256">
        <v>4776</v>
      </c>
      <c r="F900" s="255">
        <v>4843</v>
      </c>
      <c r="G900" s="253">
        <f t="shared" si="151"/>
        <v>1</v>
      </c>
      <c r="H900" s="253">
        <f t="shared" si="152"/>
        <v>1.01402847571189</v>
      </c>
    </row>
    <row r="901" spans="1:8">
      <c r="A901" s="184">
        <f t="shared" si="150"/>
        <v>7</v>
      </c>
      <c r="B901" s="192">
        <v>2140102</v>
      </c>
      <c r="C901" s="273" t="s">
        <v>68</v>
      </c>
      <c r="D901" s="255">
        <v>0</v>
      </c>
      <c r="E901" s="252">
        <v>0</v>
      </c>
      <c r="F901" s="255">
        <v>0</v>
      </c>
      <c r="G901" s="253"/>
      <c r="H901" s="253"/>
    </row>
    <row r="902" spans="1:8">
      <c r="A902" s="184">
        <f t="shared" si="150"/>
        <v>7</v>
      </c>
      <c r="B902" s="192">
        <v>2140103</v>
      </c>
      <c r="C902" s="273" t="s">
        <v>69</v>
      </c>
      <c r="D902" s="255">
        <v>0</v>
      </c>
      <c r="E902" s="252">
        <v>0</v>
      </c>
      <c r="F902" s="255">
        <v>0</v>
      </c>
      <c r="G902" s="253"/>
      <c r="H902" s="253"/>
    </row>
    <row r="903" spans="1:8">
      <c r="A903" s="184">
        <f t="shared" ref="A903:A966" si="161">LEN(B903)</f>
        <v>7</v>
      </c>
      <c r="B903" s="192">
        <v>2140104</v>
      </c>
      <c r="C903" s="273" t="s">
        <v>742</v>
      </c>
      <c r="D903" s="255">
        <v>31027</v>
      </c>
      <c r="E903" s="256">
        <v>17854</v>
      </c>
      <c r="F903" s="255">
        <v>18850</v>
      </c>
      <c r="G903" s="253">
        <f>F903/D903</f>
        <v>0.607535372417572</v>
      </c>
      <c r="H903" s="253">
        <f>F903/E903</f>
        <v>1.05578581830402</v>
      </c>
    </row>
    <row r="904" spans="1:8">
      <c r="A904" s="184">
        <f t="shared" si="161"/>
        <v>7</v>
      </c>
      <c r="B904" s="192">
        <v>2140106</v>
      </c>
      <c r="C904" s="273" t="s">
        <v>743</v>
      </c>
      <c r="D904" s="255">
        <v>3709</v>
      </c>
      <c r="E904" s="256">
        <v>5047</v>
      </c>
      <c r="F904" s="255">
        <v>3709</v>
      </c>
      <c r="G904" s="253">
        <f>F904/D904</f>
        <v>1</v>
      </c>
      <c r="H904" s="253">
        <f>F904/E904</f>
        <v>0.734892015058451</v>
      </c>
    </row>
    <row r="905" spans="1:8">
      <c r="A905" s="184">
        <f t="shared" si="161"/>
        <v>7</v>
      </c>
      <c r="B905" s="192">
        <v>2140109</v>
      </c>
      <c r="C905" s="273" t="s">
        <v>744</v>
      </c>
      <c r="D905" s="255">
        <v>0</v>
      </c>
      <c r="E905" s="252">
        <v>0</v>
      </c>
      <c r="F905" s="255">
        <v>0</v>
      </c>
      <c r="G905" s="253"/>
      <c r="H905" s="253"/>
    </row>
    <row r="906" spans="1:8">
      <c r="A906" s="184">
        <f t="shared" si="161"/>
        <v>7</v>
      </c>
      <c r="B906" s="192">
        <v>2140110</v>
      </c>
      <c r="C906" s="273" t="s">
        <v>745</v>
      </c>
      <c r="D906" s="255">
        <v>258</v>
      </c>
      <c r="E906" s="256">
        <v>233</v>
      </c>
      <c r="F906" s="255">
        <v>258</v>
      </c>
      <c r="G906" s="253">
        <f>F906/D906</f>
        <v>1</v>
      </c>
      <c r="H906" s="253">
        <f>F906/E906</f>
        <v>1.10729613733906</v>
      </c>
    </row>
    <row r="907" spans="1:8">
      <c r="A907" s="184">
        <f t="shared" si="161"/>
        <v>7</v>
      </c>
      <c r="B907" s="192">
        <v>2140111</v>
      </c>
      <c r="C907" s="273" t="s">
        <v>746</v>
      </c>
      <c r="D907" s="255">
        <v>0</v>
      </c>
      <c r="E907" s="252">
        <v>0</v>
      </c>
      <c r="F907" s="255">
        <v>0</v>
      </c>
      <c r="G907" s="253"/>
      <c r="H907" s="253"/>
    </row>
    <row r="908" spans="1:8">
      <c r="A908" s="184">
        <f t="shared" si="161"/>
        <v>7</v>
      </c>
      <c r="B908" s="192">
        <v>2140112</v>
      </c>
      <c r="C908" s="273" t="s">
        <v>747</v>
      </c>
      <c r="D908" s="255">
        <v>45</v>
      </c>
      <c r="E908" s="256">
        <v>98</v>
      </c>
      <c r="F908" s="255">
        <v>90</v>
      </c>
      <c r="G908" s="253"/>
      <c r="H908" s="253">
        <f>F908/E908</f>
        <v>0.918367346938776</v>
      </c>
    </row>
    <row r="909" spans="1:8">
      <c r="A909" s="184">
        <f t="shared" si="161"/>
        <v>7</v>
      </c>
      <c r="B909" s="192">
        <v>2140114</v>
      </c>
      <c r="C909" s="273" t="s">
        <v>748</v>
      </c>
      <c r="D909" s="255">
        <v>0</v>
      </c>
      <c r="E909" s="252">
        <v>0</v>
      </c>
      <c r="F909" s="255">
        <v>0</v>
      </c>
      <c r="G909" s="253"/>
      <c r="H909" s="253"/>
    </row>
    <row r="910" spans="1:8">
      <c r="A910" s="184">
        <f t="shared" si="161"/>
        <v>7</v>
      </c>
      <c r="B910" s="192">
        <v>2140122</v>
      </c>
      <c r="C910" s="273" t="s">
        <v>749</v>
      </c>
      <c r="D910" s="255">
        <v>0</v>
      </c>
      <c r="E910" s="252">
        <v>0</v>
      </c>
      <c r="F910" s="255">
        <v>0</v>
      </c>
      <c r="G910" s="253"/>
      <c r="H910" s="253"/>
    </row>
    <row r="911" spans="1:8">
      <c r="A911" s="184">
        <f t="shared" si="161"/>
        <v>7</v>
      </c>
      <c r="B911" s="192">
        <v>2140123</v>
      </c>
      <c r="C911" s="273" t="s">
        <v>750</v>
      </c>
      <c r="D911" s="255">
        <v>0</v>
      </c>
      <c r="E911" s="252">
        <v>0</v>
      </c>
      <c r="F911" s="255">
        <v>0</v>
      </c>
      <c r="G911" s="253"/>
      <c r="H911" s="253"/>
    </row>
    <row r="912" spans="1:8">
      <c r="A912" s="184">
        <f t="shared" si="161"/>
        <v>7</v>
      </c>
      <c r="B912" s="192">
        <v>2140127</v>
      </c>
      <c r="C912" s="273" t="s">
        <v>751</v>
      </c>
      <c r="D912" s="255">
        <v>0</v>
      </c>
      <c r="E912" s="252">
        <v>0</v>
      </c>
      <c r="F912" s="255">
        <v>0</v>
      </c>
      <c r="G912" s="253"/>
      <c r="H912" s="253"/>
    </row>
    <row r="913" spans="1:8">
      <c r="A913" s="184">
        <f t="shared" si="161"/>
        <v>7</v>
      </c>
      <c r="B913" s="192">
        <v>2140128</v>
      </c>
      <c r="C913" s="273" t="s">
        <v>752</v>
      </c>
      <c r="D913" s="255">
        <v>0</v>
      </c>
      <c r="E913" s="252">
        <v>0</v>
      </c>
      <c r="F913" s="255">
        <v>0</v>
      </c>
      <c r="G913" s="253"/>
      <c r="H913" s="253"/>
    </row>
    <row r="914" spans="1:8">
      <c r="A914" s="184">
        <f t="shared" si="161"/>
        <v>7</v>
      </c>
      <c r="B914" s="192">
        <v>2140129</v>
      </c>
      <c r="C914" s="273" t="s">
        <v>753</v>
      </c>
      <c r="D914" s="255">
        <v>0</v>
      </c>
      <c r="E914" s="252">
        <v>0</v>
      </c>
      <c r="F914" s="255">
        <v>0</v>
      </c>
      <c r="G914" s="253"/>
      <c r="H914" s="253"/>
    </row>
    <row r="915" spans="1:8">
      <c r="A915" s="184">
        <f t="shared" si="161"/>
        <v>7</v>
      </c>
      <c r="B915" s="192">
        <v>2140130</v>
      </c>
      <c r="C915" s="273" t="s">
        <v>754</v>
      </c>
      <c r="D915" s="255">
        <v>0</v>
      </c>
      <c r="E915" s="252">
        <v>0</v>
      </c>
      <c r="F915" s="255">
        <v>0</v>
      </c>
      <c r="G915" s="253"/>
      <c r="H915" s="253"/>
    </row>
    <row r="916" spans="1:8">
      <c r="A916" s="184">
        <f t="shared" si="161"/>
        <v>7</v>
      </c>
      <c r="B916" s="192">
        <v>2140131</v>
      </c>
      <c r="C916" s="273" t="s">
        <v>755</v>
      </c>
      <c r="D916" s="255">
        <v>0</v>
      </c>
      <c r="E916" s="252">
        <v>0</v>
      </c>
      <c r="F916" s="255">
        <v>0</v>
      </c>
      <c r="G916" s="253"/>
      <c r="H916" s="253"/>
    </row>
    <row r="917" spans="1:8">
      <c r="A917" s="184">
        <f t="shared" si="161"/>
        <v>7</v>
      </c>
      <c r="B917" s="192">
        <v>2140133</v>
      </c>
      <c r="C917" s="273" t="s">
        <v>756</v>
      </c>
      <c r="D917" s="255">
        <v>0</v>
      </c>
      <c r="E917" s="252">
        <v>0</v>
      </c>
      <c r="F917" s="255">
        <v>0</v>
      </c>
      <c r="G917" s="253"/>
      <c r="H917" s="253"/>
    </row>
    <row r="918" spans="1:8">
      <c r="A918" s="184">
        <f t="shared" si="161"/>
        <v>7</v>
      </c>
      <c r="B918" s="192">
        <v>2140136</v>
      </c>
      <c r="C918" s="273" t="s">
        <v>757</v>
      </c>
      <c r="D918" s="255">
        <v>7</v>
      </c>
      <c r="E918" s="256">
        <v>271</v>
      </c>
      <c r="F918" s="255">
        <v>270</v>
      </c>
      <c r="G918" s="253"/>
      <c r="H918" s="253">
        <f>F918/E918</f>
        <v>0.996309963099631</v>
      </c>
    </row>
    <row r="919" spans="1:8">
      <c r="A919" s="184">
        <f t="shared" si="161"/>
        <v>7</v>
      </c>
      <c r="B919" s="192">
        <v>2140138</v>
      </c>
      <c r="C919" s="273" t="s">
        <v>758</v>
      </c>
      <c r="D919" s="255">
        <v>0</v>
      </c>
      <c r="E919" s="252">
        <v>0</v>
      </c>
      <c r="F919" s="255">
        <v>0</v>
      </c>
      <c r="G919" s="253"/>
      <c r="H919" s="253"/>
    </row>
    <row r="920" spans="1:8">
      <c r="A920" s="184">
        <f t="shared" si="161"/>
        <v>7</v>
      </c>
      <c r="B920" s="192">
        <v>2140199</v>
      </c>
      <c r="C920" s="273" t="s">
        <v>759</v>
      </c>
      <c r="D920" s="255">
        <v>1005</v>
      </c>
      <c r="E920" s="256">
        <v>1542</v>
      </c>
      <c r="F920" s="255">
        <v>1500</v>
      </c>
      <c r="G920" s="253">
        <f>F920/D920</f>
        <v>1.49253731343284</v>
      </c>
      <c r="H920" s="253">
        <f>F920/E920</f>
        <v>0.972762645914397</v>
      </c>
    </row>
    <row r="921" s="184" customFormat="1" spans="1:8">
      <c r="A921" s="184">
        <f t="shared" si="161"/>
        <v>5</v>
      </c>
      <c r="B921" s="192">
        <v>21402</v>
      </c>
      <c r="C921" s="273" t="s">
        <v>760</v>
      </c>
      <c r="D921" s="198">
        <f>SUM(D922:D930)</f>
        <v>0</v>
      </c>
      <c r="E921" s="252">
        <f>SUM(E922:E930)</f>
        <v>0</v>
      </c>
      <c r="F921" s="198">
        <f t="shared" ref="D921:F921" si="162">SUM(F922:F930)</f>
        <v>0</v>
      </c>
      <c r="G921" s="253"/>
      <c r="H921" s="253"/>
    </row>
    <row r="922" spans="1:8">
      <c r="A922" s="184">
        <f t="shared" si="161"/>
        <v>7</v>
      </c>
      <c r="B922" s="192">
        <v>2140201</v>
      </c>
      <c r="C922" s="273" t="s">
        <v>67</v>
      </c>
      <c r="D922" s="255">
        <v>0</v>
      </c>
      <c r="E922" s="252">
        <v>0</v>
      </c>
      <c r="F922" s="255">
        <v>0</v>
      </c>
      <c r="G922" s="253"/>
      <c r="H922" s="253"/>
    </row>
    <row r="923" spans="1:8">
      <c r="A923" s="184">
        <f t="shared" si="161"/>
        <v>7</v>
      </c>
      <c r="B923" s="192">
        <v>2140202</v>
      </c>
      <c r="C923" s="273" t="s">
        <v>68</v>
      </c>
      <c r="D923" s="255">
        <v>0</v>
      </c>
      <c r="E923" s="252">
        <v>0</v>
      </c>
      <c r="F923" s="255">
        <v>0</v>
      </c>
      <c r="G923" s="253"/>
      <c r="H923" s="253"/>
    </row>
    <row r="924" spans="1:8">
      <c r="A924" s="184">
        <f t="shared" si="161"/>
        <v>7</v>
      </c>
      <c r="B924" s="192">
        <v>2140203</v>
      </c>
      <c r="C924" s="273" t="s">
        <v>69</v>
      </c>
      <c r="D924" s="255">
        <v>0</v>
      </c>
      <c r="E924" s="252">
        <v>0</v>
      </c>
      <c r="F924" s="255">
        <v>0</v>
      </c>
      <c r="G924" s="253"/>
      <c r="H924" s="253"/>
    </row>
    <row r="925" spans="1:8">
      <c r="A925" s="184">
        <f t="shared" si="161"/>
        <v>7</v>
      </c>
      <c r="B925" s="192">
        <v>2140204</v>
      </c>
      <c r="C925" s="273" t="s">
        <v>761</v>
      </c>
      <c r="D925" s="255">
        <v>0</v>
      </c>
      <c r="E925" s="252">
        <v>0</v>
      </c>
      <c r="F925" s="255">
        <v>0</v>
      </c>
      <c r="G925" s="253"/>
      <c r="H925" s="253"/>
    </row>
    <row r="926" spans="1:8">
      <c r="A926" s="184">
        <f t="shared" si="161"/>
        <v>7</v>
      </c>
      <c r="B926" s="192">
        <v>2140205</v>
      </c>
      <c r="C926" s="273" t="s">
        <v>762</v>
      </c>
      <c r="D926" s="255">
        <v>0</v>
      </c>
      <c r="E926" s="252">
        <v>0</v>
      </c>
      <c r="F926" s="255">
        <v>0</v>
      </c>
      <c r="G926" s="253"/>
      <c r="H926" s="253"/>
    </row>
    <row r="927" spans="1:8">
      <c r="A927" s="184">
        <f t="shared" si="161"/>
        <v>7</v>
      </c>
      <c r="B927" s="192">
        <v>2140206</v>
      </c>
      <c r="C927" s="273" t="s">
        <v>763</v>
      </c>
      <c r="D927" s="255">
        <v>0</v>
      </c>
      <c r="E927" s="252">
        <v>0</v>
      </c>
      <c r="F927" s="255">
        <v>0</v>
      </c>
      <c r="G927" s="253"/>
      <c r="H927" s="253"/>
    </row>
    <row r="928" spans="1:8">
      <c r="A928" s="184">
        <f t="shared" si="161"/>
        <v>7</v>
      </c>
      <c r="B928" s="192">
        <v>2140207</v>
      </c>
      <c r="C928" s="273" t="s">
        <v>764</v>
      </c>
      <c r="D928" s="255">
        <v>0</v>
      </c>
      <c r="E928" s="252">
        <v>0</v>
      </c>
      <c r="F928" s="255">
        <v>0</v>
      </c>
      <c r="G928" s="253"/>
      <c r="H928" s="253"/>
    </row>
    <row r="929" spans="1:8">
      <c r="A929" s="184">
        <f t="shared" si="161"/>
        <v>7</v>
      </c>
      <c r="B929" s="192">
        <v>2140208</v>
      </c>
      <c r="C929" s="273" t="s">
        <v>765</v>
      </c>
      <c r="D929" s="255">
        <v>0</v>
      </c>
      <c r="E929" s="252">
        <v>0</v>
      </c>
      <c r="F929" s="255">
        <v>0</v>
      </c>
      <c r="G929" s="253"/>
      <c r="H929" s="253"/>
    </row>
    <row r="930" spans="1:8">
      <c r="A930" s="184">
        <f t="shared" si="161"/>
        <v>7</v>
      </c>
      <c r="B930" s="192">
        <v>2140299</v>
      </c>
      <c r="C930" s="273" t="s">
        <v>766</v>
      </c>
      <c r="D930" s="255">
        <v>0</v>
      </c>
      <c r="E930" s="252">
        <v>0</v>
      </c>
      <c r="F930" s="255">
        <v>0</v>
      </c>
      <c r="G930" s="253"/>
      <c r="H930" s="253"/>
    </row>
    <row r="931" s="184" customFormat="1" spans="1:8">
      <c r="A931" s="184">
        <f t="shared" si="161"/>
        <v>5</v>
      </c>
      <c r="B931" s="192">
        <v>21403</v>
      </c>
      <c r="C931" s="273" t="s">
        <v>767</v>
      </c>
      <c r="D931" s="198">
        <f>SUM(D932:D940)</f>
        <v>0</v>
      </c>
      <c r="E931" s="252">
        <f>SUM(E932:E940)</f>
        <v>0</v>
      </c>
      <c r="F931" s="198">
        <f t="shared" ref="D931:F931" si="163">SUM(F932:F940)</f>
        <v>0</v>
      </c>
      <c r="G931" s="253"/>
      <c r="H931" s="253"/>
    </row>
    <row r="932" spans="1:8">
      <c r="A932" s="184">
        <f t="shared" si="161"/>
        <v>7</v>
      </c>
      <c r="B932" s="192">
        <v>2140301</v>
      </c>
      <c r="C932" s="273" t="s">
        <v>67</v>
      </c>
      <c r="D932" s="255">
        <v>0</v>
      </c>
      <c r="E932" s="252">
        <v>0</v>
      </c>
      <c r="F932" s="255">
        <v>0</v>
      </c>
      <c r="G932" s="253"/>
      <c r="H932" s="253"/>
    </row>
    <row r="933" spans="1:8">
      <c r="A933" s="184">
        <f t="shared" si="161"/>
        <v>7</v>
      </c>
      <c r="B933" s="192">
        <v>2140302</v>
      </c>
      <c r="C933" s="273" t="s">
        <v>68</v>
      </c>
      <c r="D933" s="255">
        <v>0</v>
      </c>
      <c r="E933" s="252">
        <v>0</v>
      </c>
      <c r="F933" s="255">
        <v>0</v>
      </c>
      <c r="G933" s="253"/>
      <c r="H933" s="253"/>
    </row>
    <row r="934" spans="1:8">
      <c r="A934" s="184">
        <f t="shared" si="161"/>
        <v>7</v>
      </c>
      <c r="B934" s="192">
        <v>2140303</v>
      </c>
      <c r="C934" s="273" t="s">
        <v>69</v>
      </c>
      <c r="D934" s="255">
        <v>0</v>
      </c>
      <c r="E934" s="252">
        <v>0</v>
      </c>
      <c r="F934" s="255">
        <v>0</v>
      </c>
      <c r="G934" s="253"/>
      <c r="H934" s="253"/>
    </row>
    <row r="935" spans="1:8">
      <c r="A935" s="184">
        <f t="shared" si="161"/>
        <v>7</v>
      </c>
      <c r="B935" s="192">
        <v>2140304</v>
      </c>
      <c r="C935" s="273" t="s">
        <v>768</v>
      </c>
      <c r="D935" s="255">
        <v>0</v>
      </c>
      <c r="E935" s="252">
        <v>0</v>
      </c>
      <c r="F935" s="255">
        <v>0</v>
      </c>
      <c r="G935" s="253"/>
      <c r="H935" s="253"/>
    </row>
    <row r="936" spans="1:8">
      <c r="A936" s="184">
        <f t="shared" si="161"/>
        <v>7</v>
      </c>
      <c r="B936" s="192">
        <v>2140305</v>
      </c>
      <c r="C936" s="273" t="s">
        <v>769</v>
      </c>
      <c r="D936" s="255">
        <v>0</v>
      </c>
      <c r="E936" s="252">
        <v>0</v>
      </c>
      <c r="F936" s="255">
        <v>0</v>
      </c>
      <c r="G936" s="253"/>
      <c r="H936" s="253"/>
    </row>
    <row r="937" spans="1:8">
      <c r="A937" s="184">
        <f t="shared" si="161"/>
        <v>7</v>
      </c>
      <c r="B937" s="192">
        <v>2140306</v>
      </c>
      <c r="C937" s="273" t="s">
        <v>770</v>
      </c>
      <c r="D937" s="255">
        <v>0</v>
      </c>
      <c r="E937" s="252">
        <v>0</v>
      </c>
      <c r="F937" s="255">
        <v>0</v>
      </c>
      <c r="G937" s="253"/>
      <c r="H937" s="253"/>
    </row>
    <row r="938" spans="1:8">
      <c r="A938" s="184">
        <f t="shared" si="161"/>
        <v>7</v>
      </c>
      <c r="B938" s="192">
        <v>2140307</v>
      </c>
      <c r="C938" s="273" t="s">
        <v>771</v>
      </c>
      <c r="D938" s="255">
        <v>0</v>
      </c>
      <c r="E938" s="252">
        <v>0</v>
      </c>
      <c r="F938" s="255">
        <v>0</v>
      </c>
      <c r="G938" s="253"/>
      <c r="H938" s="253"/>
    </row>
    <row r="939" spans="1:8">
      <c r="A939" s="184">
        <f t="shared" si="161"/>
        <v>7</v>
      </c>
      <c r="B939" s="192">
        <v>2140308</v>
      </c>
      <c r="C939" s="273" t="s">
        <v>772</v>
      </c>
      <c r="D939" s="255">
        <v>0</v>
      </c>
      <c r="E939" s="252">
        <v>0</v>
      </c>
      <c r="F939" s="255">
        <v>0</v>
      </c>
      <c r="G939" s="253"/>
      <c r="H939" s="253"/>
    </row>
    <row r="940" spans="1:8">
      <c r="A940" s="184">
        <f t="shared" si="161"/>
        <v>7</v>
      </c>
      <c r="B940" s="192">
        <v>2140399</v>
      </c>
      <c r="C940" s="273" t="s">
        <v>773</v>
      </c>
      <c r="D940" s="255">
        <v>0</v>
      </c>
      <c r="E940" s="252">
        <v>0</v>
      </c>
      <c r="F940" s="255">
        <v>0</v>
      </c>
      <c r="G940" s="253"/>
      <c r="H940" s="253"/>
    </row>
    <row r="941" s="184" customFormat="1" spans="1:8">
      <c r="A941" s="184">
        <f t="shared" si="161"/>
        <v>5</v>
      </c>
      <c r="B941" s="192">
        <v>21405</v>
      </c>
      <c r="C941" s="273" t="s">
        <v>774</v>
      </c>
      <c r="D941" s="198">
        <f>SUM(D942:D947)</f>
        <v>0</v>
      </c>
      <c r="E941" s="252">
        <f>SUM(E942:E947)</f>
        <v>0</v>
      </c>
      <c r="F941" s="198">
        <f t="shared" ref="D941:F941" si="164">SUM(F942:F947)</f>
        <v>0</v>
      </c>
      <c r="G941" s="253"/>
      <c r="H941" s="253"/>
    </row>
    <row r="942" spans="1:8">
      <c r="A942" s="184">
        <f t="shared" si="161"/>
        <v>7</v>
      </c>
      <c r="B942" s="192">
        <v>2140501</v>
      </c>
      <c r="C942" s="273" t="s">
        <v>67</v>
      </c>
      <c r="D942" s="255">
        <v>0</v>
      </c>
      <c r="E942" s="252">
        <v>0</v>
      </c>
      <c r="F942" s="255">
        <v>0</v>
      </c>
      <c r="G942" s="253"/>
      <c r="H942" s="253"/>
    </row>
    <row r="943" spans="1:8">
      <c r="A943" s="184">
        <f t="shared" si="161"/>
        <v>7</v>
      </c>
      <c r="B943" s="192">
        <v>2140502</v>
      </c>
      <c r="C943" s="273" t="s">
        <v>68</v>
      </c>
      <c r="D943" s="255">
        <v>0</v>
      </c>
      <c r="E943" s="252">
        <v>0</v>
      </c>
      <c r="F943" s="255">
        <v>0</v>
      </c>
      <c r="G943" s="253"/>
      <c r="H943" s="253"/>
    </row>
    <row r="944" spans="1:8">
      <c r="A944" s="184">
        <f t="shared" si="161"/>
        <v>7</v>
      </c>
      <c r="B944" s="192">
        <v>2140503</v>
      </c>
      <c r="C944" s="273" t="s">
        <v>69</v>
      </c>
      <c r="D944" s="255">
        <v>0</v>
      </c>
      <c r="E944" s="252">
        <v>0</v>
      </c>
      <c r="F944" s="255">
        <v>0</v>
      </c>
      <c r="G944" s="253"/>
      <c r="H944" s="253"/>
    </row>
    <row r="945" spans="1:8">
      <c r="A945" s="184">
        <f t="shared" si="161"/>
        <v>7</v>
      </c>
      <c r="B945" s="192">
        <v>2140504</v>
      </c>
      <c r="C945" s="273" t="s">
        <v>765</v>
      </c>
      <c r="D945" s="255">
        <v>0</v>
      </c>
      <c r="E945" s="252">
        <v>0</v>
      </c>
      <c r="F945" s="255">
        <v>0</v>
      </c>
      <c r="G945" s="253"/>
      <c r="H945" s="253"/>
    </row>
    <row r="946" spans="1:8">
      <c r="A946" s="184">
        <f t="shared" si="161"/>
        <v>7</v>
      </c>
      <c r="B946" s="192">
        <v>2140505</v>
      </c>
      <c r="C946" s="273" t="s">
        <v>775</v>
      </c>
      <c r="D946" s="255">
        <v>0</v>
      </c>
      <c r="E946" s="252">
        <v>0</v>
      </c>
      <c r="F946" s="255">
        <v>0</v>
      </c>
      <c r="G946" s="253"/>
      <c r="H946" s="253"/>
    </row>
    <row r="947" spans="1:8">
      <c r="A947" s="184">
        <f t="shared" si="161"/>
        <v>7</v>
      </c>
      <c r="B947" s="192">
        <v>2140599</v>
      </c>
      <c r="C947" s="273" t="s">
        <v>776</v>
      </c>
      <c r="D947" s="255">
        <v>0</v>
      </c>
      <c r="E947" s="252">
        <v>0</v>
      </c>
      <c r="F947" s="255">
        <v>0</v>
      </c>
      <c r="G947" s="253"/>
      <c r="H947" s="253"/>
    </row>
    <row r="948" s="184" customFormat="1" spans="1:8">
      <c r="A948" s="184">
        <f t="shared" si="161"/>
        <v>5</v>
      </c>
      <c r="B948" s="192">
        <v>21406</v>
      </c>
      <c r="C948" s="273" t="s">
        <v>777</v>
      </c>
      <c r="D948" s="198">
        <f>SUM(D949:D952)</f>
        <v>2991</v>
      </c>
      <c r="E948" s="252">
        <f>SUM(E949:E952)</f>
        <v>2134</v>
      </c>
      <c r="F948" s="198">
        <f t="shared" ref="D948:F948" si="165">SUM(F949:F952)</f>
        <v>2115</v>
      </c>
      <c r="G948" s="253">
        <f>F948/D948</f>
        <v>0.707121364092277</v>
      </c>
      <c r="H948" s="253">
        <f>F948/E948</f>
        <v>0.991096532333646</v>
      </c>
    </row>
    <row r="949" spans="1:8">
      <c r="A949" s="184">
        <f t="shared" si="161"/>
        <v>7</v>
      </c>
      <c r="B949" s="192">
        <v>2140601</v>
      </c>
      <c r="C949" s="273" t="s">
        <v>778</v>
      </c>
      <c r="D949" s="255">
        <v>2991</v>
      </c>
      <c r="E949" s="256">
        <v>548</v>
      </c>
      <c r="F949" s="255">
        <v>548</v>
      </c>
      <c r="G949" s="253">
        <f>F949/D949</f>
        <v>0.183216315613507</v>
      </c>
      <c r="H949" s="253">
        <f>F949/E949</f>
        <v>1</v>
      </c>
    </row>
    <row r="950" spans="1:8">
      <c r="A950" s="184">
        <f t="shared" si="161"/>
        <v>7</v>
      </c>
      <c r="B950" s="192">
        <v>2140602</v>
      </c>
      <c r="C950" s="273" t="s">
        <v>779</v>
      </c>
      <c r="D950" s="255">
        <v>0</v>
      </c>
      <c r="E950" s="252">
        <v>1567</v>
      </c>
      <c r="F950" s="255">
        <v>1567</v>
      </c>
      <c r="G950" s="253"/>
      <c r="H950" s="253"/>
    </row>
    <row r="951" spans="1:8">
      <c r="A951" s="184">
        <f t="shared" si="161"/>
        <v>7</v>
      </c>
      <c r="B951" s="192">
        <v>2140603</v>
      </c>
      <c r="C951" s="273" t="s">
        <v>780</v>
      </c>
      <c r="D951" s="255">
        <v>0</v>
      </c>
      <c r="E951" s="252">
        <v>0</v>
      </c>
      <c r="F951" s="255">
        <v>0</v>
      </c>
      <c r="G951" s="253"/>
      <c r="H951" s="253"/>
    </row>
    <row r="952" spans="1:8">
      <c r="A952" s="184">
        <f t="shared" si="161"/>
        <v>7</v>
      </c>
      <c r="B952" s="192">
        <v>2140699</v>
      </c>
      <c r="C952" s="273" t="s">
        <v>781</v>
      </c>
      <c r="D952" s="255">
        <v>0</v>
      </c>
      <c r="E952" s="252">
        <v>19</v>
      </c>
      <c r="F952" s="255">
        <v>0</v>
      </c>
      <c r="G952" s="253"/>
      <c r="H952" s="253"/>
    </row>
    <row r="953" s="184" customFormat="1" spans="1:8">
      <c r="A953" s="184">
        <f t="shared" si="161"/>
        <v>5</v>
      </c>
      <c r="B953" s="192">
        <v>21499</v>
      </c>
      <c r="C953" s="273" t="s">
        <v>782</v>
      </c>
      <c r="D953" s="198">
        <f>SUM(D954:D955)</f>
        <v>469</v>
      </c>
      <c r="E953" s="252">
        <f>SUM(E954:E955)</f>
        <v>2510</v>
      </c>
      <c r="F953" s="198">
        <f t="shared" ref="D953:F953" si="166">SUM(F954:F955)</f>
        <v>1469</v>
      </c>
      <c r="G953" s="253">
        <f>F953/D953</f>
        <v>3.13219616204691</v>
      </c>
      <c r="H953" s="253">
        <f>F953/E953</f>
        <v>0.585258964143426</v>
      </c>
    </row>
    <row r="954" spans="1:8">
      <c r="A954" s="184">
        <f t="shared" si="161"/>
        <v>7</v>
      </c>
      <c r="B954" s="192">
        <v>2149901</v>
      </c>
      <c r="C954" s="273" t="s">
        <v>783</v>
      </c>
      <c r="D954" s="255">
        <v>0</v>
      </c>
      <c r="E954" s="252">
        <v>620</v>
      </c>
      <c r="F954" s="255">
        <v>0</v>
      </c>
      <c r="G954" s="253"/>
      <c r="H954" s="253"/>
    </row>
    <row r="955" spans="1:8">
      <c r="A955" s="184">
        <f t="shared" si="161"/>
        <v>7</v>
      </c>
      <c r="B955" s="192">
        <v>2149999</v>
      </c>
      <c r="C955" s="273" t="s">
        <v>784</v>
      </c>
      <c r="D955" s="255">
        <v>469</v>
      </c>
      <c r="E955" s="256">
        <v>1890</v>
      </c>
      <c r="F955" s="255">
        <v>1469</v>
      </c>
      <c r="G955" s="253">
        <f>F955/D955</f>
        <v>3.13219616204691</v>
      </c>
      <c r="H955" s="253">
        <f>F955/E955</f>
        <v>0.777248677248677</v>
      </c>
    </row>
    <row r="956" spans="1:8">
      <c r="A956" s="184">
        <f t="shared" si="161"/>
        <v>3</v>
      </c>
      <c r="B956" s="192">
        <v>215</v>
      </c>
      <c r="C956" s="273" t="s">
        <v>785</v>
      </c>
      <c r="D956" s="198">
        <f>SUM(D957,D967,D983,D988,D999,D1006,D1014)</f>
        <v>14821</v>
      </c>
      <c r="E956" s="252">
        <f>SUM(E957,E967,E983,E988,E999,E1006,E1014)</f>
        <v>17456</v>
      </c>
      <c r="F956" s="198">
        <f t="shared" ref="D956:F956" si="167">SUM(F957,F967,F983,F988,F999,F1006,F1014)</f>
        <v>14966</v>
      </c>
      <c r="G956" s="253">
        <f>F956/D956</f>
        <v>1.00978341542406</v>
      </c>
      <c r="H956" s="253">
        <f>F956/E956</f>
        <v>0.857355637030248</v>
      </c>
    </row>
    <row r="957" s="184" customFormat="1" spans="1:8">
      <c r="A957" s="184">
        <f t="shared" si="161"/>
        <v>5</v>
      </c>
      <c r="B957" s="192">
        <v>21501</v>
      </c>
      <c r="C957" s="273" t="s">
        <v>786</v>
      </c>
      <c r="D957" s="198">
        <f>SUM(D958:D966)</f>
        <v>0</v>
      </c>
      <c r="E957" s="252">
        <f>SUM(E958:E966)</f>
        <v>224</v>
      </c>
      <c r="F957" s="198">
        <f t="shared" ref="D957:F957" si="168">SUM(F958:F966)</f>
        <v>224</v>
      </c>
      <c r="G957" s="253"/>
      <c r="H957" s="253"/>
    </row>
    <row r="958" spans="1:8">
      <c r="A958" s="184">
        <f t="shared" si="161"/>
        <v>7</v>
      </c>
      <c r="B958" s="192">
        <v>2150101</v>
      </c>
      <c r="C958" s="273" t="s">
        <v>67</v>
      </c>
      <c r="D958" s="255">
        <v>0</v>
      </c>
      <c r="E958" s="252">
        <v>224</v>
      </c>
      <c r="F958" s="255">
        <v>224</v>
      </c>
      <c r="G958" s="253"/>
      <c r="H958" s="253"/>
    </row>
    <row r="959" spans="1:8">
      <c r="A959" s="184">
        <f t="shared" si="161"/>
        <v>7</v>
      </c>
      <c r="B959" s="192">
        <v>2150102</v>
      </c>
      <c r="C959" s="273" t="s">
        <v>68</v>
      </c>
      <c r="D959" s="255">
        <v>0</v>
      </c>
      <c r="E959" s="252">
        <v>0</v>
      </c>
      <c r="F959" s="255">
        <v>0</v>
      </c>
      <c r="G959" s="253"/>
      <c r="H959" s="253"/>
    </row>
    <row r="960" spans="1:8">
      <c r="A960" s="184">
        <f t="shared" si="161"/>
        <v>7</v>
      </c>
      <c r="B960" s="192">
        <v>2150103</v>
      </c>
      <c r="C960" s="273" t="s">
        <v>69</v>
      </c>
      <c r="D960" s="255">
        <v>0</v>
      </c>
      <c r="E960" s="252">
        <v>0</v>
      </c>
      <c r="F960" s="255">
        <v>0</v>
      </c>
      <c r="G960" s="253"/>
      <c r="H960" s="253"/>
    </row>
    <row r="961" spans="1:8">
      <c r="A961" s="184">
        <f t="shared" si="161"/>
        <v>7</v>
      </c>
      <c r="B961" s="192">
        <v>2150104</v>
      </c>
      <c r="C961" s="273" t="s">
        <v>787</v>
      </c>
      <c r="D961" s="255">
        <v>0</v>
      </c>
      <c r="E961" s="252">
        <v>0</v>
      </c>
      <c r="F961" s="255">
        <v>0</v>
      </c>
      <c r="G961" s="253"/>
      <c r="H961" s="253"/>
    </row>
    <row r="962" spans="1:8">
      <c r="A962" s="184">
        <f t="shared" si="161"/>
        <v>7</v>
      </c>
      <c r="B962" s="192">
        <v>2150105</v>
      </c>
      <c r="C962" s="273" t="s">
        <v>788</v>
      </c>
      <c r="D962" s="255">
        <v>0</v>
      </c>
      <c r="E962" s="252">
        <v>0</v>
      </c>
      <c r="F962" s="255">
        <v>0</v>
      </c>
      <c r="G962" s="253"/>
      <c r="H962" s="253"/>
    </row>
    <row r="963" spans="1:8">
      <c r="A963" s="184">
        <f t="shared" si="161"/>
        <v>7</v>
      </c>
      <c r="B963" s="192">
        <v>2150106</v>
      </c>
      <c r="C963" s="273" t="s">
        <v>789</v>
      </c>
      <c r="D963" s="255">
        <v>0</v>
      </c>
      <c r="E963" s="252">
        <v>0</v>
      </c>
      <c r="F963" s="255">
        <v>0</v>
      </c>
      <c r="G963" s="253"/>
      <c r="H963" s="253"/>
    </row>
    <row r="964" spans="1:8">
      <c r="A964" s="184">
        <f t="shared" si="161"/>
        <v>7</v>
      </c>
      <c r="B964" s="192">
        <v>2150107</v>
      </c>
      <c r="C964" s="273" t="s">
        <v>790</v>
      </c>
      <c r="D964" s="255">
        <v>0</v>
      </c>
      <c r="E964" s="252">
        <v>0</v>
      </c>
      <c r="F964" s="255">
        <v>0</v>
      </c>
      <c r="G964" s="253"/>
      <c r="H964" s="253"/>
    </row>
    <row r="965" spans="1:8">
      <c r="A965" s="184">
        <f t="shared" si="161"/>
        <v>7</v>
      </c>
      <c r="B965" s="192">
        <v>2150108</v>
      </c>
      <c r="C965" s="273" t="s">
        <v>791</v>
      </c>
      <c r="D965" s="255">
        <v>0</v>
      </c>
      <c r="E965" s="252">
        <v>0</v>
      </c>
      <c r="F965" s="255">
        <v>0</v>
      </c>
      <c r="G965" s="253"/>
      <c r="H965" s="253"/>
    </row>
    <row r="966" spans="1:8">
      <c r="A966" s="184">
        <f t="shared" si="161"/>
        <v>7</v>
      </c>
      <c r="B966" s="192">
        <v>2150199</v>
      </c>
      <c r="C966" s="273" t="s">
        <v>792</v>
      </c>
      <c r="D966" s="255">
        <v>0</v>
      </c>
      <c r="E966" s="252">
        <v>0</v>
      </c>
      <c r="F966" s="255">
        <v>0</v>
      </c>
      <c r="G966" s="253"/>
      <c r="H966" s="253"/>
    </row>
    <row r="967" s="184" customFormat="1" spans="1:8">
      <c r="A967" s="184">
        <f t="shared" ref="A967:A1030" si="169">LEN(B967)</f>
        <v>5</v>
      </c>
      <c r="B967" s="192">
        <v>21502</v>
      </c>
      <c r="C967" s="273" t="s">
        <v>793</v>
      </c>
      <c r="D967" s="198">
        <f>SUM(D968:D982)</f>
        <v>779</v>
      </c>
      <c r="E967" s="252">
        <f>SUM(E968:E982)</f>
        <v>740</v>
      </c>
      <c r="F967" s="198">
        <f t="shared" ref="D967:F967" si="170">SUM(F968:F982)</f>
        <v>779</v>
      </c>
      <c r="G967" s="253">
        <f>F967/D967</f>
        <v>1</v>
      </c>
      <c r="H967" s="253">
        <f>F967/E967</f>
        <v>1.0527027027027</v>
      </c>
    </row>
    <row r="968" spans="1:8">
      <c r="A968" s="184">
        <f t="shared" si="169"/>
        <v>7</v>
      </c>
      <c r="B968" s="192">
        <v>2150501</v>
      </c>
      <c r="C968" s="273" t="s">
        <v>67</v>
      </c>
      <c r="D968" s="255">
        <v>0</v>
      </c>
      <c r="E968" s="252">
        <v>0</v>
      </c>
      <c r="F968" s="255">
        <v>0</v>
      </c>
      <c r="G968" s="253"/>
      <c r="H968" s="253"/>
    </row>
    <row r="969" spans="1:8">
      <c r="A969" s="184">
        <f t="shared" si="169"/>
        <v>7</v>
      </c>
      <c r="B969" s="192">
        <v>2150502</v>
      </c>
      <c r="C969" s="273" t="s">
        <v>68</v>
      </c>
      <c r="D969" s="255">
        <v>0</v>
      </c>
      <c r="E969" s="252">
        <v>0</v>
      </c>
      <c r="F969" s="255">
        <v>0</v>
      </c>
      <c r="G969" s="253"/>
      <c r="H969" s="253"/>
    </row>
    <row r="970" spans="1:8">
      <c r="A970" s="184">
        <f t="shared" si="169"/>
        <v>7</v>
      </c>
      <c r="B970" s="192">
        <v>2150503</v>
      </c>
      <c r="C970" s="273" t="s">
        <v>69</v>
      </c>
      <c r="D970" s="255">
        <v>0</v>
      </c>
      <c r="E970" s="252">
        <v>0</v>
      </c>
      <c r="F970" s="255">
        <v>0</v>
      </c>
      <c r="G970" s="253"/>
      <c r="H970" s="253"/>
    </row>
    <row r="971" spans="1:8">
      <c r="A971" s="184">
        <f t="shared" si="169"/>
        <v>7</v>
      </c>
      <c r="B971" s="192">
        <v>2150504</v>
      </c>
      <c r="C971" s="273" t="s">
        <v>794</v>
      </c>
      <c r="D971" s="255">
        <v>0</v>
      </c>
      <c r="E971" s="252">
        <v>0</v>
      </c>
      <c r="F971" s="255">
        <v>0</v>
      </c>
      <c r="G971" s="253"/>
      <c r="H971" s="253"/>
    </row>
    <row r="972" spans="1:8">
      <c r="A972" s="184">
        <f t="shared" si="169"/>
        <v>7</v>
      </c>
      <c r="B972" s="192">
        <v>2150505</v>
      </c>
      <c r="C972" s="273" t="s">
        <v>795</v>
      </c>
      <c r="D972" s="255">
        <v>0</v>
      </c>
      <c r="E972" s="252">
        <v>0</v>
      </c>
      <c r="F972" s="255">
        <v>0</v>
      </c>
      <c r="G972" s="253"/>
      <c r="H972" s="253"/>
    </row>
    <row r="973" spans="1:8">
      <c r="A973" s="184">
        <f t="shared" si="169"/>
        <v>7</v>
      </c>
      <c r="B973" s="192">
        <v>2150506</v>
      </c>
      <c r="C973" s="273" t="s">
        <v>796</v>
      </c>
      <c r="D973" s="255">
        <v>0</v>
      </c>
      <c r="E973" s="252">
        <v>0</v>
      </c>
      <c r="F973" s="255">
        <v>0</v>
      </c>
      <c r="G973" s="253"/>
      <c r="H973" s="253"/>
    </row>
    <row r="974" spans="1:8">
      <c r="A974" s="184">
        <f t="shared" si="169"/>
        <v>7</v>
      </c>
      <c r="B974" s="192">
        <v>2150507</v>
      </c>
      <c r="C974" s="273" t="s">
        <v>797</v>
      </c>
      <c r="D974" s="255">
        <v>0</v>
      </c>
      <c r="E974" s="252">
        <v>0</v>
      </c>
      <c r="F974" s="255">
        <v>0</v>
      </c>
      <c r="G974" s="253"/>
      <c r="H974" s="253"/>
    </row>
    <row r="975" spans="1:8">
      <c r="A975" s="184">
        <f t="shared" si="169"/>
        <v>7</v>
      </c>
      <c r="B975" s="192">
        <v>2150508</v>
      </c>
      <c r="C975" s="273" t="s">
        <v>798</v>
      </c>
      <c r="D975" s="255">
        <v>0</v>
      </c>
      <c r="E975" s="252">
        <v>0</v>
      </c>
      <c r="F975" s="255">
        <v>0</v>
      </c>
      <c r="G975" s="253"/>
      <c r="H975" s="253"/>
    </row>
    <row r="976" spans="1:8">
      <c r="A976" s="184">
        <f t="shared" si="169"/>
        <v>7</v>
      </c>
      <c r="B976" s="192">
        <v>2150509</v>
      </c>
      <c r="C976" s="273" t="s">
        <v>799</v>
      </c>
      <c r="D976" s="255">
        <v>0</v>
      </c>
      <c r="E976" s="252">
        <v>0</v>
      </c>
      <c r="F976" s="255">
        <v>0</v>
      </c>
      <c r="G976" s="253"/>
      <c r="H976" s="253"/>
    </row>
    <row r="977" spans="1:8">
      <c r="A977" s="184">
        <f t="shared" si="169"/>
        <v>7</v>
      </c>
      <c r="B977" s="192">
        <v>2150510</v>
      </c>
      <c r="C977" s="273" t="s">
        <v>800</v>
      </c>
      <c r="D977" s="255">
        <v>0</v>
      </c>
      <c r="E977" s="252">
        <v>0</v>
      </c>
      <c r="F977" s="255">
        <v>0</v>
      </c>
      <c r="G977" s="253"/>
      <c r="H977" s="253"/>
    </row>
    <row r="978" spans="1:8">
      <c r="A978" s="184">
        <f t="shared" si="169"/>
        <v>7</v>
      </c>
      <c r="B978" s="192">
        <v>2150512</v>
      </c>
      <c r="C978" s="273" t="s">
        <v>801</v>
      </c>
      <c r="D978" s="255">
        <v>0</v>
      </c>
      <c r="E978" s="252">
        <v>0</v>
      </c>
      <c r="F978" s="255">
        <v>0</v>
      </c>
      <c r="G978" s="253"/>
      <c r="H978" s="253"/>
    </row>
    <row r="979" spans="1:8">
      <c r="A979" s="184">
        <f t="shared" si="169"/>
        <v>7</v>
      </c>
      <c r="B979" s="192">
        <v>2150513</v>
      </c>
      <c r="C979" s="273" t="s">
        <v>802</v>
      </c>
      <c r="D979" s="255">
        <v>0</v>
      </c>
      <c r="E979" s="252">
        <v>0</v>
      </c>
      <c r="F979" s="255">
        <v>0</v>
      </c>
      <c r="G979" s="253"/>
      <c r="H979" s="253"/>
    </row>
    <row r="980" spans="1:8">
      <c r="A980" s="184">
        <f t="shared" si="169"/>
        <v>7</v>
      </c>
      <c r="B980" s="192">
        <v>2150514</v>
      </c>
      <c r="C980" s="273" t="s">
        <v>803</v>
      </c>
      <c r="D980" s="255">
        <v>0</v>
      </c>
      <c r="E980" s="252">
        <v>0</v>
      </c>
      <c r="F980" s="255">
        <v>0</v>
      </c>
      <c r="G980" s="253"/>
      <c r="H980" s="253"/>
    </row>
    <row r="981" spans="1:8">
      <c r="A981" s="184">
        <f t="shared" si="169"/>
        <v>7</v>
      </c>
      <c r="B981" s="192">
        <v>2150515</v>
      </c>
      <c r="C981" s="273" t="s">
        <v>804</v>
      </c>
      <c r="D981" s="255">
        <v>0</v>
      </c>
      <c r="E981" s="252">
        <v>0</v>
      </c>
      <c r="F981" s="255">
        <v>0</v>
      </c>
      <c r="G981" s="253"/>
      <c r="H981" s="253"/>
    </row>
    <row r="982" spans="1:8">
      <c r="A982" s="184">
        <f t="shared" si="169"/>
        <v>7</v>
      </c>
      <c r="B982" s="192">
        <v>2150599</v>
      </c>
      <c r="C982" s="273" t="s">
        <v>805</v>
      </c>
      <c r="D982" s="255">
        <v>779</v>
      </c>
      <c r="E982" s="256">
        <v>740</v>
      </c>
      <c r="F982" s="255">
        <v>779</v>
      </c>
      <c r="G982" s="253">
        <f>F982/D982</f>
        <v>1</v>
      </c>
      <c r="H982" s="253">
        <f>F982/E982</f>
        <v>1.0527027027027</v>
      </c>
    </row>
    <row r="983" s="184" customFormat="1" spans="1:8">
      <c r="A983" s="184">
        <f t="shared" si="169"/>
        <v>5</v>
      </c>
      <c r="B983" s="192">
        <v>21503</v>
      </c>
      <c r="C983" s="273" t="s">
        <v>806</v>
      </c>
      <c r="D983" s="198">
        <f>SUM(D984:D987)</f>
        <v>0</v>
      </c>
      <c r="E983" s="252">
        <f>SUM(E984:E987)</f>
        <v>0</v>
      </c>
      <c r="F983" s="198">
        <f t="shared" ref="D983:F983" si="171">SUM(F984:F987)</f>
        <v>0</v>
      </c>
      <c r="G983" s="253"/>
      <c r="H983" s="253"/>
    </row>
    <row r="984" spans="1:8">
      <c r="A984" s="184">
        <f t="shared" si="169"/>
        <v>7</v>
      </c>
      <c r="B984" s="192">
        <v>2150301</v>
      </c>
      <c r="C984" s="273" t="s">
        <v>67</v>
      </c>
      <c r="D984" s="255">
        <v>0</v>
      </c>
      <c r="E984" s="252">
        <v>0</v>
      </c>
      <c r="F984" s="255">
        <v>0</v>
      </c>
      <c r="G984" s="253"/>
      <c r="H984" s="253"/>
    </row>
    <row r="985" spans="1:8">
      <c r="A985" s="184">
        <f t="shared" si="169"/>
        <v>7</v>
      </c>
      <c r="B985" s="192">
        <v>2150302</v>
      </c>
      <c r="C985" s="273" t="s">
        <v>68</v>
      </c>
      <c r="D985" s="255">
        <v>0</v>
      </c>
      <c r="E985" s="252">
        <v>0</v>
      </c>
      <c r="F985" s="255">
        <v>0</v>
      </c>
      <c r="G985" s="253"/>
      <c r="H985" s="253"/>
    </row>
    <row r="986" spans="1:8">
      <c r="A986" s="184">
        <f t="shared" si="169"/>
        <v>7</v>
      </c>
      <c r="B986" s="192">
        <v>2150303</v>
      </c>
      <c r="C986" s="273" t="s">
        <v>69</v>
      </c>
      <c r="D986" s="255">
        <v>0</v>
      </c>
      <c r="E986" s="252">
        <v>0</v>
      </c>
      <c r="F986" s="255">
        <v>0</v>
      </c>
      <c r="G986" s="253"/>
      <c r="H986" s="253"/>
    </row>
    <row r="987" spans="1:8">
      <c r="A987" s="184">
        <f t="shared" si="169"/>
        <v>7</v>
      </c>
      <c r="B987" s="192">
        <v>2150399</v>
      </c>
      <c r="C987" s="273" t="s">
        <v>807</v>
      </c>
      <c r="D987" s="255">
        <v>0</v>
      </c>
      <c r="E987" s="252">
        <v>0</v>
      </c>
      <c r="F987" s="255">
        <v>0</v>
      </c>
      <c r="G987" s="253"/>
      <c r="H987" s="253"/>
    </row>
    <row r="988" s="184" customFormat="1" spans="1:8">
      <c r="A988" s="184">
        <f t="shared" si="169"/>
        <v>5</v>
      </c>
      <c r="B988" s="192">
        <v>21505</v>
      </c>
      <c r="C988" s="273" t="s">
        <v>808</v>
      </c>
      <c r="D988" s="198">
        <f>SUM(D989:D998)</f>
        <v>1486</v>
      </c>
      <c r="E988" s="252">
        <f>SUM(E989:E998)</f>
        <v>3943</v>
      </c>
      <c r="F988" s="198">
        <f t="shared" ref="D988:F988" si="172">SUM(F989:F998)</f>
        <v>1407</v>
      </c>
      <c r="G988" s="253">
        <f>F988/D988</f>
        <v>0.946837146702557</v>
      </c>
      <c r="H988" s="253">
        <f>F988/E988</f>
        <v>0.35683489728633</v>
      </c>
    </row>
    <row r="989" spans="1:8">
      <c r="A989" s="184">
        <f t="shared" si="169"/>
        <v>7</v>
      </c>
      <c r="B989" s="192">
        <v>2150501</v>
      </c>
      <c r="C989" s="273" t="s">
        <v>67</v>
      </c>
      <c r="D989" s="255">
        <v>792</v>
      </c>
      <c r="E989" s="256">
        <v>390</v>
      </c>
      <c r="F989" s="255">
        <v>400</v>
      </c>
      <c r="G989" s="253">
        <f>F989/D989</f>
        <v>0.505050505050505</v>
      </c>
      <c r="H989" s="253">
        <f>F989/E989</f>
        <v>1.02564102564103</v>
      </c>
    </row>
    <row r="990" spans="1:8">
      <c r="A990" s="184">
        <f t="shared" si="169"/>
        <v>7</v>
      </c>
      <c r="B990" s="192">
        <v>2150502</v>
      </c>
      <c r="C990" s="273" t="s">
        <v>68</v>
      </c>
      <c r="D990" s="255">
        <v>0</v>
      </c>
      <c r="E990" s="252">
        <v>70</v>
      </c>
      <c r="F990" s="255">
        <v>70</v>
      </c>
      <c r="G990" s="253"/>
      <c r="H990" s="253"/>
    </row>
    <row r="991" spans="1:8">
      <c r="A991" s="184">
        <f t="shared" si="169"/>
        <v>7</v>
      </c>
      <c r="B991" s="192">
        <v>2150503</v>
      </c>
      <c r="C991" s="273" t="s">
        <v>69</v>
      </c>
      <c r="D991" s="255">
        <v>0</v>
      </c>
      <c r="E991" s="252">
        <v>0</v>
      </c>
      <c r="F991" s="255">
        <v>0</v>
      </c>
      <c r="G991" s="253"/>
      <c r="H991" s="253"/>
    </row>
    <row r="992" spans="1:8">
      <c r="A992" s="184">
        <f t="shared" si="169"/>
        <v>7</v>
      </c>
      <c r="B992" s="192">
        <v>2150505</v>
      </c>
      <c r="C992" s="273" t="s">
        <v>809</v>
      </c>
      <c r="D992" s="255">
        <v>0</v>
      </c>
      <c r="E992" s="252">
        <v>0</v>
      </c>
      <c r="F992" s="255">
        <v>0</v>
      </c>
      <c r="G992" s="253"/>
      <c r="H992" s="253"/>
    </row>
    <row r="993" spans="1:8">
      <c r="A993" s="184">
        <f t="shared" si="169"/>
        <v>7</v>
      </c>
      <c r="B993" s="192">
        <v>2150507</v>
      </c>
      <c r="C993" s="273" t="s">
        <v>810</v>
      </c>
      <c r="D993" s="255">
        <v>0</v>
      </c>
      <c r="E993" s="252">
        <v>15</v>
      </c>
      <c r="F993" s="255">
        <v>15</v>
      </c>
      <c r="G993" s="253"/>
      <c r="H993" s="253"/>
    </row>
    <row r="994" spans="1:8">
      <c r="A994" s="184">
        <f t="shared" si="169"/>
        <v>7</v>
      </c>
      <c r="B994" s="192">
        <v>2150508</v>
      </c>
      <c r="C994" s="273" t="s">
        <v>811</v>
      </c>
      <c r="D994" s="255">
        <v>34</v>
      </c>
      <c r="E994" s="252">
        <v>0</v>
      </c>
      <c r="F994" s="255"/>
      <c r="G994" s="253"/>
      <c r="H994" s="253" t="e">
        <f>F994/E994</f>
        <v>#DIV/0!</v>
      </c>
    </row>
    <row r="995" spans="1:8">
      <c r="A995" s="184">
        <f t="shared" si="169"/>
        <v>7</v>
      </c>
      <c r="B995" s="192">
        <v>2150516</v>
      </c>
      <c r="C995" s="273" t="s">
        <v>812</v>
      </c>
      <c r="D995" s="255">
        <v>35</v>
      </c>
      <c r="E995" s="256">
        <v>421</v>
      </c>
      <c r="F995" s="255">
        <v>420</v>
      </c>
      <c r="G995" s="253"/>
      <c r="H995" s="253">
        <f>F995/E995</f>
        <v>0.997624703087886</v>
      </c>
    </row>
    <row r="996" spans="1:8">
      <c r="A996" s="184">
        <f t="shared" si="169"/>
        <v>7</v>
      </c>
      <c r="B996" s="192">
        <v>2150517</v>
      </c>
      <c r="C996" s="273" t="s">
        <v>813</v>
      </c>
      <c r="D996" s="255">
        <v>223</v>
      </c>
      <c r="E996" s="256">
        <v>101</v>
      </c>
      <c r="F996" s="255">
        <v>100</v>
      </c>
      <c r="G996" s="253">
        <f>F996/D996</f>
        <v>0.448430493273543</v>
      </c>
      <c r="H996" s="253">
        <f>F996/E996</f>
        <v>0.99009900990099</v>
      </c>
    </row>
    <row r="997" spans="1:8">
      <c r="A997" s="184">
        <f t="shared" si="169"/>
        <v>7</v>
      </c>
      <c r="B997" s="192">
        <v>2150550</v>
      </c>
      <c r="C997" s="273" t="s">
        <v>76</v>
      </c>
      <c r="D997" s="255">
        <v>0</v>
      </c>
      <c r="E997" s="252">
        <v>0</v>
      </c>
      <c r="F997" s="255">
        <v>0</v>
      </c>
      <c r="G997" s="253"/>
      <c r="H997" s="253"/>
    </row>
    <row r="998" spans="1:8">
      <c r="A998" s="184">
        <f t="shared" si="169"/>
        <v>7</v>
      </c>
      <c r="B998" s="192">
        <v>2150599</v>
      </c>
      <c r="C998" s="273" t="s">
        <v>814</v>
      </c>
      <c r="D998" s="255">
        <v>402</v>
      </c>
      <c r="E998" s="256">
        <v>2946</v>
      </c>
      <c r="F998" s="255">
        <v>402</v>
      </c>
      <c r="G998" s="253">
        <f>F998/D998</f>
        <v>1</v>
      </c>
      <c r="H998" s="253">
        <f>F998/E998</f>
        <v>0.136456211812627</v>
      </c>
    </row>
    <row r="999" s="184" customFormat="1" spans="1:8">
      <c r="A999" s="184">
        <f t="shared" si="169"/>
        <v>5</v>
      </c>
      <c r="B999" s="192">
        <v>21507</v>
      </c>
      <c r="C999" s="273" t="s">
        <v>815</v>
      </c>
      <c r="D999" s="198">
        <f>SUM(D1000:D1005)</f>
        <v>1061</v>
      </c>
      <c r="E999" s="252">
        <f>SUM(E1000:E1005)</f>
        <v>469</v>
      </c>
      <c r="F999" s="198">
        <f t="shared" ref="D999:F999" si="173">SUM(F1000:F1005)</f>
        <v>1061</v>
      </c>
      <c r="G999" s="253">
        <f>F999/D999</f>
        <v>1</v>
      </c>
      <c r="H999" s="253">
        <f>F999/E999</f>
        <v>2.26226012793177</v>
      </c>
    </row>
    <row r="1000" spans="1:8">
      <c r="A1000" s="184">
        <f t="shared" si="169"/>
        <v>7</v>
      </c>
      <c r="B1000" s="192">
        <v>2150701</v>
      </c>
      <c r="C1000" s="273" t="s">
        <v>67</v>
      </c>
      <c r="D1000" s="255">
        <v>314</v>
      </c>
      <c r="E1000" s="256">
        <v>356</v>
      </c>
      <c r="F1000" s="255">
        <v>314</v>
      </c>
      <c r="G1000" s="253">
        <f>F1000/D1000</f>
        <v>1</v>
      </c>
      <c r="H1000" s="253">
        <f>F1000/E1000</f>
        <v>0.882022471910112</v>
      </c>
    </row>
    <row r="1001" spans="1:8">
      <c r="A1001" s="184">
        <f t="shared" si="169"/>
        <v>7</v>
      </c>
      <c r="B1001" s="192">
        <v>2150702</v>
      </c>
      <c r="C1001" s="273" t="s">
        <v>68</v>
      </c>
      <c r="D1001" s="255">
        <v>0</v>
      </c>
      <c r="E1001" s="252">
        <v>0</v>
      </c>
      <c r="F1001" s="255">
        <v>0</v>
      </c>
      <c r="G1001" s="253"/>
      <c r="H1001" s="253"/>
    </row>
    <row r="1002" spans="1:8">
      <c r="A1002" s="184">
        <f t="shared" si="169"/>
        <v>7</v>
      </c>
      <c r="B1002" s="192">
        <v>2150703</v>
      </c>
      <c r="C1002" s="273" t="s">
        <v>69</v>
      </c>
      <c r="D1002" s="255">
        <v>0</v>
      </c>
      <c r="E1002" s="252">
        <v>0</v>
      </c>
      <c r="F1002" s="255">
        <v>0</v>
      </c>
      <c r="G1002" s="253"/>
      <c r="H1002" s="253"/>
    </row>
    <row r="1003" spans="1:8">
      <c r="A1003" s="184">
        <f t="shared" si="169"/>
        <v>7</v>
      </c>
      <c r="B1003" s="192">
        <v>2150704</v>
      </c>
      <c r="C1003" s="273" t="s">
        <v>816</v>
      </c>
      <c r="D1003" s="255">
        <v>0</v>
      </c>
      <c r="E1003" s="252">
        <v>0</v>
      </c>
      <c r="F1003" s="255">
        <v>0</v>
      </c>
      <c r="G1003" s="253"/>
      <c r="H1003" s="253"/>
    </row>
    <row r="1004" spans="1:8">
      <c r="A1004" s="184">
        <f t="shared" si="169"/>
        <v>7</v>
      </c>
      <c r="B1004" s="192">
        <v>2150705</v>
      </c>
      <c r="C1004" s="273" t="s">
        <v>817</v>
      </c>
      <c r="D1004" s="255">
        <v>0</v>
      </c>
      <c r="E1004" s="252">
        <v>0</v>
      </c>
      <c r="F1004" s="255">
        <v>0</v>
      </c>
      <c r="G1004" s="253"/>
      <c r="H1004" s="253"/>
    </row>
    <row r="1005" spans="1:8">
      <c r="A1005" s="184">
        <f t="shared" si="169"/>
        <v>7</v>
      </c>
      <c r="B1005" s="192">
        <v>2150799</v>
      </c>
      <c r="C1005" s="273" t="s">
        <v>818</v>
      </c>
      <c r="D1005" s="255">
        <v>747</v>
      </c>
      <c r="E1005" s="256">
        <v>113</v>
      </c>
      <c r="F1005" s="255">
        <v>747</v>
      </c>
      <c r="G1005" s="253">
        <f>F1005/D1005</f>
        <v>1</v>
      </c>
      <c r="H1005" s="253">
        <f>F1005/E1005</f>
        <v>6.61061946902655</v>
      </c>
    </row>
    <row r="1006" s="184" customFormat="1" spans="1:8">
      <c r="A1006" s="184">
        <f t="shared" si="169"/>
        <v>5</v>
      </c>
      <c r="B1006" s="192">
        <v>21508</v>
      </c>
      <c r="C1006" s="273" t="s">
        <v>819</v>
      </c>
      <c r="D1006" s="198">
        <f>SUM(D1007:D1013)</f>
        <v>6367</v>
      </c>
      <c r="E1006" s="252">
        <f>SUM(E1007:E1013)</f>
        <v>12030</v>
      </c>
      <c r="F1006" s="198">
        <f t="shared" ref="D1006:F1006" si="174">SUM(F1007:F1013)</f>
        <v>6367</v>
      </c>
      <c r="G1006" s="253">
        <f>F1006/D1006</f>
        <v>1</v>
      </c>
      <c r="H1006" s="253">
        <f>F1006/E1006</f>
        <v>0.529260182876143</v>
      </c>
    </row>
    <row r="1007" spans="1:8">
      <c r="A1007" s="184">
        <f t="shared" si="169"/>
        <v>7</v>
      </c>
      <c r="B1007" s="192">
        <v>2150801</v>
      </c>
      <c r="C1007" s="273" t="s">
        <v>67</v>
      </c>
      <c r="D1007" s="255">
        <v>0</v>
      </c>
      <c r="E1007" s="252">
        <v>0</v>
      </c>
      <c r="F1007" s="255">
        <v>0</v>
      </c>
      <c r="G1007" s="253"/>
      <c r="H1007" s="253"/>
    </row>
    <row r="1008" spans="1:8">
      <c r="A1008" s="184">
        <f t="shared" si="169"/>
        <v>7</v>
      </c>
      <c r="B1008" s="192">
        <v>2150802</v>
      </c>
      <c r="C1008" s="273" t="s">
        <v>68</v>
      </c>
      <c r="D1008" s="255">
        <v>0</v>
      </c>
      <c r="E1008" s="252">
        <v>0</v>
      </c>
      <c r="F1008" s="255">
        <v>0</v>
      </c>
      <c r="G1008" s="253"/>
      <c r="H1008" s="253"/>
    </row>
    <row r="1009" spans="1:8">
      <c r="A1009" s="184">
        <f t="shared" si="169"/>
        <v>7</v>
      </c>
      <c r="B1009" s="192">
        <v>2150803</v>
      </c>
      <c r="C1009" s="273" t="s">
        <v>69</v>
      </c>
      <c r="D1009" s="255">
        <v>0</v>
      </c>
      <c r="E1009" s="252">
        <v>0</v>
      </c>
      <c r="F1009" s="255">
        <v>0</v>
      </c>
      <c r="G1009" s="253"/>
      <c r="H1009" s="253"/>
    </row>
    <row r="1010" spans="1:8">
      <c r="A1010" s="184">
        <f t="shared" si="169"/>
        <v>7</v>
      </c>
      <c r="B1010" s="192">
        <v>2150804</v>
      </c>
      <c r="C1010" s="273" t="s">
        <v>820</v>
      </c>
      <c r="D1010" s="255">
        <v>0</v>
      </c>
      <c r="E1010" s="252">
        <v>0</v>
      </c>
      <c r="F1010" s="255">
        <v>0</v>
      </c>
      <c r="G1010" s="253"/>
      <c r="H1010" s="253"/>
    </row>
    <row r="1011" spans="1:8">
      <c r="A1011" s="184">
        <f t="shared" si="169"/>
        <v>7</v>
      </c>
      <c r="B1011" s="192">
        <v>2150805</v>
      </c>
      <c r="C1011" s="273" t="s">
        <v>821</v>
      </c>
      <c r="D1011" s="255">
        <v>268</v>
      </c>
      <c r="E1011" s="256">
        <v>2437</v>
      </c>
      <c r="F1011" s="255">
        <v>268</v>
      </c>
      <c r="G1011" s="253">
        <f>F1011/D1011</f>
        <v>1</v>
      </c>
      <c r="H1011" s="253">
        <f>F1011/E1011</f>
        <v>0.109971276159212</v>
      </c>
    </row>
    <row r="1012" spans="1:8">
      <c r="A1012" s="184">
        <f t="shared" si="169"/>
        <v>7</v>
      </c>
      <c r="B1012" s="192">
        <v>2150806</v>
      </c>
      <c r="C1012" s="273" t="s">
        <v>822</v>
      </c>
      <c r="D1012" s="255">
        <v>0</v>
      </c>
      <c r="E1012" s="252">
        <v>0</v>
      </c>
      <c r="F1012" s="255">
        <v>0</v>
      </c>
      <c r="G1012" s="253"/>
      <c r="H1012" s="253"/>
    </row>
    <row r="1013" spans="1:8">
      <c r="A1013" s="184">
        <f t="shared" si="169"/>
        <v>7</v>
      </c>
      <c r="B1013" s="192">
        <v>2150899</v>
      </c>
      <c r="C1013" s="273" t="s">
        <v>823</v>
      </c>
      <c r="D1013" s="255">
        <v>6099</v>
      </c>
      <c r="E1013" s="256">
        <v>9593</v>
      </c>
      <c r="F1013" s="255">
        <v>6099</v>
      </c>
      <c r="G1013" s="253">
        <f>F1013/D1013</f>
        <v>1</v>
      </c>
      <c r="H1013" s="253">
        <f>F1013/E1013</f>
        <v>0.635776086729907</v>
      </c>
    </row>
    <row r="1014" s="184" customFormat="1" spans="1:8">
      <c r="A1014" s="184">
        <f t="shared" si="169"/>
        <v>5</v>
      </c>
      <c r="B1014" s="192">
        <v>21599</v>
      </c>
      <c r="C1014" s="273" t="s">
        <v>824</v>
      </c>
      <c r="D1014" s="198">
        <f>SUM(D1015:D1019)</f>
        <v>5128</v>
      </c>
      <c r="E1014" s="252">
        <f>SUM(E1015:E1019)</f>
        <v>50</v>
      </c>
      <c r="F1014" s="198">
        <f t="shared" ref="D1014:F1014" si="175">SUM(F1015:F1019)</f>
        <v>5128</v>
      </c>
      <c r="G1014" s="253">
        <f>F1014/D1014</f>
        <v>1</v>
      </c>
      <c r="H1014" s="253">
        <f>F1014/E1014</f>
        <v>102.56</v>
      </c>
    </row>
    <row r="1015" spans="1:8">
      <c r="A1015" s="184">
        <f t="shared" si="169"/>
        <v>7</v>
      </c>
      <c r="B1015" s="192">
        <v>2159901</v>
      </c>
      <c r="C1015" s="273" t="s">
        <v>825</v>
      </c>
      <c r="D1015" s="255">
        <v>0</v>
      </c>
      <c r="E1015" s="252">
        <v>0</v>
      </c>
      <c r="F1015" s="255">
        <v>0</v>
      </c>
      <c r="G1015" s="253"/>
      <c r="H1015" s="253"/>
    </row>
    <row r="1016" spans="1:8">
      <c r="A1016" s="184">
        <f t="shared" si="169"/>
        <v>7</v>
      </c>
      <c r="B1016" s="192">
        <v>2159904</v>
      </c>
      <c r="C1016" s="273" t="s">
        <v>826</v>
      </c>
      <c r="D1016" s="255">
        <v>0</v>
      </c>
      <c r="E1016" s="252">
        <v>0</v>
      </c>
      <c r="F1016" s="255">
        <v>0</v>
      </c>
      <c r="G1016" s="253"/>
      <c r="H1016" s="253"/>
    </row>
    <row r="1017" spans="1:8">
      <c r="A1017" s="184">
        <f t="shared" si="169"/>
        <v>7</v>
      </c>
      <c r="B1017" s="192">
        <v>2159905</v>
      </c>
      <c r="C1017" s="273" t="s">
        <v>827</v>
      </c>
      <c r="D1017" s="255">
        <v>0</v>
      </c>
      <c r="E1017" s="252">
        <v>0</v>
      </c>
      <c r="F1017" s="255">
        <v>0</v>
      </c>
      <c r="G1017" s="253"/>
      <c r="H1017" s="253"/>
    </row>
    <row r="1018" spans="1:8">
      <c r="A1018" s="184">
        <f t="shared" si="169"/>
        <v>7</v>
      </c>
      <c r="B1018" s="192">
        <v>2159906</v>
      </c>
      <c r="C1018" s="273" t="s">
        <v>828</v>
      </c>
      <c r="D1018" s="255">
        <v>0</v>
      </c>
      <c r="E1018" s="252">
        <v>0</v>
      </c>
      <c r="F1018" s="255">
        <v>0</v>
      </c>
      <c r="G1018" s="253"/>
      <c r="H1018" s="253"/>
    </row>
    <row r="1019" spans="1:8">
      <c r="A1019" s="184">
        <f t="shared" si="169"/>
        <v>7</v>
      </c>
      <c r="B1019" s="192">
        <v>2159999</v>
      </c>
      <c r="C1019" s="273" t="s">
        <v>829</v>
      </c>
      <c r="D1019" s="255">
        <v>5128</v>
      </c>
      <c r="E1019" s="256">
        <v>50</v>
      </c>
      <c r="F1019" s="255">
        <v>5128</v>
      </c>
      <c r="G1019" s="253">
        <f>F1019/D1019</f>
        <v>1</v>
      </c>
      <c r="H1019" s="253">
        <f>F1019/E1019</f>
        <v>102.56</v>
      </c>
    </row>
    <row r="1020" spans="1:8">
      <c r="A1020" s="184">
        <f t="shared" si="169"/>
        <v>3</v>
      </c>
      <c r="B1020" s="192">
        <v>216</v>
      </c>
      <c r="C1020" s="273" t="s">
        <v>830</v>
      </c>
      <c r="D1020" s="198">
        <f>SUM(D1021,D1031,D1037)</f>
        <v>1911</v>
      </c>
      <c r="E1020" s="252">
        <f>SUM(E1021,E1031,E1037)</f>
        <v>2587</v>
      </c>
      <c r="F1020" s="198">
        <f t="shared" ref="D1020:F1020" si="176">SUM(F1021,F1031,F1037)</f>
        <v>2524</v>
      </c>
      <c r="G1020" s="253">
        <f>F1020/D1020</f>
        <v>1.32077446363161</v>
      </c>
      <c r="H1020" s="253">
        <f>F1020/E1020</f>
        <v>0.97564746810978</v>
      </c>
    </row>
    <row r="1021" s="184" customFormat="1" spans="1:8">
      <c r="A1021" s="184">
        <f t="shared" si="169"/>
        <v>5</v>
      </c>
      <c r="B1021" s="192">
        <v>21602</v>
      </c>
      <c r="C1021" s="273" t="s">
        <v>831</v>
      </c>
      <c r="D1021" s="198">
        <f>SUM(D1022:D1030)</f>
        <v>1217</v>
      </c>
      <c r="E1021" s="252">
        <f>SUM(E1022:E1030)</f>
        <v>1874</v>
      </c>
      <c r="F1021" s="198">
        <f t="shared" ref="D1021:F1021" si="177">SUM(F1022:F1030)</f>
        <v>1830</v>
      </c>
      <c r="G1021" s="253">
        <f>F1021/D1021</f>
        <v>1.50369761709121</v>
      </c>
      <c r="H1021" s="253">
        <f>F1021/E1021</f>
        <v>0.976520811099253</v>
      </c>
    </row>
    <row r="1022" spans="1:8">
      <c r="A1022" s="184">
        <f t="shared" si="169"/>
        <v>7</v>
      </c>
      <c r="B1022" s="192">
        <v>2160201</v>
      </c>
      <c r="C1022" s="273" t="s">
        <v>67</v>
      </c>
      <c r="D1022" s="255">
        <v>491</v>
      </c>
      <c r="E1022" s="256">
        <v>371</v>
      </c>
      <c r="F1022" s="255">
        <v>491</v>
      </c>
      <c r="G1022" s="253">
        <f>F1022/D1022</f>
        <v>1</v>
      </c>
      <c r="H1022" s="253">
        <f>F1022/E1022</f>
        <v>1.32345013477089</v>
      </c>
    </row>
    <row r="1023" spans="1:8">
      <c r="A1023" s="184">
        <f t="shared" si="169"/>
        <v>7</v>
      </c>
      <c r="B1023" s="192">
        <v>2160202</v>
      </c>
      <c r="C1023" s="273" t="s">
        <v>68</v>
      </c>
      <c r="D1023" s="255">
        <v>0</v>
      </c>
      <c r="E1023" s="252">
        <v>115</v>
      </c>
      <c r="F1023" s="255">
        <v>115</v>
      </c>
      <c r="G1023" s="253"/>
      <c r="H1023" s="253"/>
    </row>
    <row r="1024" spans="1:8">
      <c r="A1024" s="184">
        <f t="shared" si="169"/>
        <v>7</v>
      </c>
      <c r="B1024" s="192">
        <v>2160203</v>
      </c>
      <c r="C1024" s="273" t="s">
        <v>69</v>
      </c>
      <c r="D1024" s="255">
        <v>0</v>
      </c>
      <c r="E1024" s="252">
        <v>0</v>
      </c>
      <c r="F1024" s="255">
        <v>0</v>
      </c>
      <c r="G1024" s="253"/>
      <c r="H1024" s="253"/>
    </row>
    <row r="1025" spans="1:8">
      <c r="A1025" s="184">
        <f t="shared" si="169"/>
        <v>7</v>
      </c>
      <c r="B1025" s="192">
        <v>2160216</v>
      </c>
      <c r="C1025" s="273" t="s">
        <v>832</v>
      </c>
      <c r="D1025" s="255">
        <v>0</v>
      </c>
      <c r="E1025" s="252">
        <v>0</v>
      </c>
      <c r="F1025" s="255">
        <v>0</v>
      </c>
      <c r="G1025" s="253"/>
      <c r="H1025" s="253"/>
    </row>
    <row r="1026" spans="1:8">
      <c r="A1026" s="184">
        <f t="shared" si="169"/>
        <v>7</v>
      </c>
      <c r="B1026" s="192">
        <v>2160217</v>
      </c>
      <c r="C1026" s="273" t="s">
        <v>833</v>
      </c>
      <c r="D1026" s="255">
        <v>0</v>
      </c>
      <c r="E1026" s="252">
        <v>0</v>
      </c>
      <c r="F1026" s="255">
        <v>0</v>
      </c>
      <c r="G1026" s="253"/>
      <c r="H1026" s="253"/>
    </row>
    <row r="1027" spans="1:8">
      <c r="A1027" s="184">
        <f t="shared" si="169"/>
        <v>7</v>
      </c>
      <c r="B1027" s="192">
        <v>2160218</v>
      </c>
      <c r="C1027" s="273" t="s">
        <v>834</v>
      </c>
      <c r="D1027" s="255">
        <v>0</v>
      </c>
      <c r="E1027" s="252">
        <v>0</v>
      </c>
      <c r="F1027" s="255">
        <v>0</v>
      </c>
      <c r="G1027" s="253"/>
      <c r="H1027" s="253"/>
    </row>
    <row r="1028" spans="1:8">
      <c r="A1028" s="184">
        <f t="shared" si="169"/>
        <v>7</v>
      </c>
      <c r="B1028" s="192">
        <v>2160219</v>
      </c>
      <c r="C1028" s="273" t="s">
        <v>835</v>
      </c>
      <c r="D1028" s="255">
        <v>89</v>
      </c>
      <c r="E1028" s="256">
        <v>31</v>
      </c>
      <c r="F1028" s="255">
        <v>89</v>
      </c>
      <c r="G1028" s="253"/>
      <c r="H1028" s="253">
        <f>F1028/E1028</f>
        <v>2.87096774193548</v>
      </c>
    </row>
    <row r="1029" spans="1:8">
      <c r="A1029" s="184">
        <f t="shared" si="169"/>
        <v>7</v>
      </c>
      <c r="B1029" s="192">
        <v>2160250</v>
      </c>
      <c r="C1029" s="273" t="s">
        <v>76</v>
      </c>
      <c r="D1029" s="255">
        <v>0</v>
      </c>
      <c r="E1029" s="252">
        <v>0</v>
      </c>
      <c r="F1029" s="255">
        <v>0</v>
      </c>
      <c r="G1029" s="253"/>
      <c r="H1029" s="253"/>
    </row>
    <row r="1030" spans="1:8">
      <c r="A1030" s="184">
        <f t="shared" si="169"/>
        <v>7</v>
      </c>
      <c r="B1030" s="192">
        <v>2160299</v>
      </c>
      <c r="C1030" s="273" t="s">
        <v>836</v>
      </c>
      <c r="D1030" s="255">
        <v>637</v>
      </c>
      <c r="E1030" s="256">
        <v>1357</v>
      </c>
      <c r="F1030" s="255">
        <v>1135</v>
      </c>
      <c r="G1030" s="253">
        <f>F1030/D1030</f>
        <v>1.7817896389325</v>
      </c>
      <c r="H1030" s="253">
        <f>F1030/E1030</f>
        <v>0.836403831982314</v>
      </c>
    </row>
    <row r="1031" s="184" customFormat="1" spans="1:8">
      <c r="A1031" s="184">
        <f t="shared" ref="A1031:A1094" si="178">LEN(B1031)</f>
        <v>5</v>
      </c>
      <c r="B1031" s="192">
        <v>21606</v>
      </c>
      <c r="C1031" s="273" t="s">
        <v>837</v>
      </c>
      <c r="D1031" s="198">
        <f>SUM(D1032:D1036)</f>
        <v>329</v>
      </c>
      <c r="E1031" s="252">
        <f>SUM(E1032:E1036)</f>
        <v>703</v>
      </c>
      <c r="F1031" s="198">
        <f t="shared" ref="D1031:F1031" si="179">SUM(F1032:F1036)</f>
        <v>329</v>
      </c>
      <c r="G1031" s="253">
        <f>F1031/D1031</f>
        <v>1</v>
      </c>
      <c r="H1031" s="253">
        <f>F1031/E1031</f>
        <v>0.467994310099573</v>
      </c>
    </row>
    <row r="1032" spans="1:8">
      <c r="A1032" s="184">
        <f t="shared" si="178"/>
        <v>7</v>
      </c>
      <c r="B1032" s="192">
        <v>2160601</v>
      </c>
      <c r="C1032" s="273" t="s">
        <v>67</v>
      </c>
      <c r="D1032" s="255">
        <v>0</v>
      </c>
      <c r="E1032" s="252">
        <v>0</v>
      </c>
      <c r="F1032" s="255">
        <v>0</v>
      </c>
      <c r="G1032" s="253"/>
      <c r="H1032" s="253"/>
    </row>
    <row r="1033" spans="1:8">
      <c r="A1033" s="184">
        <f t="shared" si="178"/>
        <v>7</v>
      </c>
      <c r="B1033" s="192">
        <v>2160602</v>
      </c>
      <c r="C1033" s="273" t="s">
        <v>68</v>
      </c>
      <c r="D1033" s="255">
        <v>0</v>
      </c>
      <c r="E1033" s="252">
        <v>0</v>
      </c>
      <c r="F1033" s="255">
        <v>0</v>
      </c>
      <c r="G1033" s="253"/>
      <c r="H1033" s="253"/>
    </row>
    <row r="1034" spans="1:8">
      <c r="A1034" s="184">
        <f t="shared" si="178"/>
        <v>7</v>
      </c>
      <c r="B1034" s="192">
        <v>2160603</v>
      </c>
      <c r="C1034" s="273" t="s">
        <v>69</v>
      </c>
      <c r="D1034" s="255">
        <v>0</v>
      </c>
      <c r="E1034" s="252">
        <v>0</v>
      </c>
      <c r="F1034" s="255">
        <v>0</v>
      </c>
      <c r="G1034" s="253"/>
      <c r="H1034" s="253"/>
    </row>
    <row r="1035" spans="1:8">
      <c r="A1035" s="184">
        <f t="shared" si="178"/>
        <v>7</v>
      </c>
      <c r="B1035" s="192">
        <v>2160607</v>
      </c>
      <c r="C1035" s="273" t="s">
        <v>838</v>
      </c>
      <c r="D1035" s="255">
        <v>0</v>
      </c>
      <c r="E1035" s="252">
        <v>0</v>
      </c>
      <c r="F1035" s="255">
        <v>0</v>
      </c>
      <c r="G1035" s="253"/>
      <c r="H1035" s="253"/>
    </row>
    <row r="1036" spans="1:8">
      <c r="A1036" s="184">
        <f t="shared" si="178"/>
        <v>7</v>
      </c>
      <c r="B1036" s="192">
        <v>2160699</v>
      </c>
      <c r="C1036" s="273" t="s">
        <v>839</v>
      </c>
      <c r="D1036" s="255">
        <v>329</v>
      </c>
      <c r="E1036" s="256">
        <v>703</v>
      </c>
      <c r="F1036" s="255">
        <v>329</v>
      </c>
      <c r="G1036" s="253">
        <f>F1036/D1036</f>
        <v>1</v>
      </c>
      <c r="H1036" s="253">
        <f>F1036/E1036</f>
        <v>0.467994310099573</v>
      </c>
    </row>
    <row r="1037" s="184" customFormat="1" spans="1:8">
      <c r="A1037" s="184">
        <f t="shared" si="178"/>
        <v>5</v>
      </c>
      <c r="B1037" s="192">
        <v>21699</v>
      </c>
      <c r="C1037" s="273" t="s">
        <v>840</v>
      </c>
      <c r="D1037" s="198">
        <f>SUM(D1038:D1039)</f>
        <v>365</v>
      </c>
      <c r="E1037" s="252">
        <f>SUM(E1038:E1039)</f>
        <v>10</v>
      </c>
      <c r="F1037" s="198">
        <f t="shared" ref="D1037:F1037" si="180">SUM(F1038:F1039)</f>
        <v>365</v>
      </c>
      <c r="G1037" s="253"/>
      <c r="H1037" s="253">
        <f>F1037/E1037</f>
        <v>36.5</v>
      </c>
    </row>
    <row r="1038" spans="1:8">
      <c r="A1038" s="184">
        <f t="shared" si="178"/>
        <v>7</v>
      </c>
      <c r="B1038" s="192">
        <v>2169901</v>
      </c>
      <c r="C1038" s="273" t="s">
        <v>841</v>
      </c>
      <c r="D1038" s="255">
        <v>0</v>
      </c>
      <c r="E1038" s="252">
        <v>0</v>
      </c>
      <c r="F1038" s="255">
        <v>0</v>
      </c>
      <c r="G1038" s="253"/>
      <c r="H1038" s="253"/>
    </row>
    <row r="1039" spans="1:8">
      <c r="A1039" s="184">
        <f t="shared" si="178"/>
        <v>7</v>
      </c>
      <c r="B1039" s="192">
        <v>2169999</v>
      </c>
      <c r="C1039" s="273" t="s">
        <v>842</v>
      </c>
      <c r="D1039" s="255">
        <v>365</v>
      </c>
      <c r="E1039" s="256">
        <v>10</v>
      </c>
      <c r="F1039" s="255">
        <v>365</v>
      </c>
      <c r="G1039" s="253"/>
      <c r="H1039" s="253">
        <f>F1039/E1039</f>
        <v>36.5</v>
      </c>
    </row>
    <row r="1040" spans="1:8">
      <c r="A1040" s="184">
        <f t="shared" si="178"/>
        <v>3</v>
      </c>
      <c r="B1040" s="192">
        <v>217</v>
      </c>
      <c r="C1040" s="273" t="s">
        <v>843</v>
      </c>
      <c r="D1040" s="198">
        <f>SUM(D1041,D1048,D1058,D1064,D1067)</f>
        <v>395</v>
      </c>
      <c r="E1040" s="252">
        <f>SUM(E1041,E1048,E1058,E1064,E1067)</f>
        <v>289</v>
      </c>
      <c r="F1040" s="198">
        <f t="shared" ref="D1040:F1040" si="181">SUM(F1041,F1048,F1058,F1064,F1067)</f>
        <v>395</v>
      </c>
      <c r="G1040" s="253">
        <f>F1040/D1040</f>
        <v>1</v>
      </c>
      <c r="H1040" s="253">
        <f>F1040/E1040</f>
        <v>1.36678200692042</v>
      </c>
    </row>
    <row r="1041" s="184" customFormat="1" spans="1:8">
      <c r="A1041" s="184">
        <f t="shared" si="178"/>
        <v>5</v>
      </c>
      <c r="B1041" s="192">
        <v>21701</v>
      </c>
      <c r="C1041" s="273" t="s">
        <v>844</v>
      </c>
      <c r="D1041" s="198">
        <f>SUM(D1042:D1047)</f>
        <v>70</v>
      </c>
      <c r="E1041" s="252">
        <f>SUM(E1042:E1047)</f>
        <v>10</v>
      </c>
      <c r="F1041" s="198">
        <f t="shared" ref="D1041:F1041" si="182">SUM(F1042:F1047)</f>
        <v>70</v>
      </c>
      <c r="G1041" s="253"/>
      <c r="H1041" s="253">
        <f>F1041/E1041</f>
        <v>7</v>
      </c>
    </row>
    <row r="1042" spans="1:8">
      <c r="A1042" s="184">
        <f t="shared" si="178"/>
        <v>7</v>
      </c>
      <c r="B1042" s="192">
        <v>2170101</v>
      </c>
      <c r="C1042" s="273" t="s">
        <v>67</v>
      </c>
      <c r="D1042" s="255">
        <v>58</v>
      </c>
      <c r="E1042" s="256">
        <v>10</v>
      </c>
      <c r="F1042" s="255">
        <v>58</v>
      </c>
      <c r="G1042" s="253"/>
      <c r="H1042" s="253">
        <f>F1042/E1042</f>
        <v>5.8</v>
      </c>
    </row>
    <row r="1043" spans="1:8">
      <c r="A1043" s="184">
        <f t="shared" si="178"/>
        <v>7</v>
      </c>
      <c r="B1043" s="192">
        <v>2170102</v>
      </c>
      <c r="C1043" s="273" t="s">
        <v>68</v>
      </c>
      <c r="D1043" s="255">
        <v>0</v>
      </c>
      <c r="E1043" s="252">
        <v>0</v>
      </c>
      <c r="F1043" s="255">
        <v>0</v>
      </c>
      <c r="G1043" s="253"/>
      <c r="H1043" s="253"/>
    </row>
    <row r="1044" spans="1:8">
      <c r="A1044" s="184">
        <f t="shared" si="178"/>
        <v>7</v>
      </c>
      <c r="B1044" s="192">
        <v>2170103</v>
      </c>
      <c r="C1044" s="273" t="s">
        <v>69</v>
      </c>
      <c r="D1044" s="255">
        <v>0</v>
      </c>
      <c r="E1044" s="252">
        <v>0</v>
      </c>
      <c r="F1044" s="255">
        <v>0</v>
      </c>
      <c r="G1044" s="253"/>
      <c r="H1044" s="253"/>
    </row>
    <row r="1045" spans="1:8">
      <c r="A1045" s="184">
        <f t="shared" si="178"/>
        <v>7</v>
      </c>
      <c r="B1045" s="192">
        <v>2170104</v>
      </c>
      <c r="C1045" s="273" t="s">
        <v>845</v>
      </c>
      <c r="D1045" s="255">
        <v>0</v>
      </c>
      <c r="E1045" s="252">
        <v>0</v>
      </c>
      <c r="F1045" s="255">
        <v>0</v>
      </c>
      <c r="G1045" s="253"/>
      <c r="H1045" s="253"/>
    </row>
    <row r="1046" spans="1:8">
      <c r="A1046" s="184">
        <f t="shared" si="178"/>
        <v>7</v>
      </c>
      <c r="B1046" s="192">
        <v>2170150</v>
      </c>
      <c r="C1046" s="273" t="s">
        <v>76</v>
      </c>
      <c r="D1046" s="255">
        <v>0</v>
      </c>
      <c r="E1046" s="252">
        <v>0</v>
      </c>
      <c r="F1046" s="255">
        <v>0</v>
      </c>
      <c r="G1046" s="253"/>
      <c r="H1046" s="253"/>
    </row>
    <row r="1047" spans="1:8">
      <c r="A1047" s="184">
        <f t="shared" si="178"/>
        <v>7</v>
      </c>
      <c r="B1047" s="192">
        <v>2170199</v>
      </c>
      <c r="C1047" s="273" t="s">
        <v>846</v>
      </c>
      <c r="D1047" s="255">
        <v>12</v>
      </c>
      <c r="E1047" s="252">
        <v>0</v>
      </c>
      <c r="F1047" s="255">
        <v>12</v>
      </c>
      <c r="G1047" s="253"/>
      <c r="H1047" s="253" t="e">
        <f>F1047/E1047</f>
        <v>#DIV/0!</v>
      </c>
    </row>
    <row r="1048" s="184" customFormat="1" spans="1:8">
      <c r="A1048" s="184">
        <f t="shared" si="178"/>
        <v>5</v>
      </c>
      <c r="B1048" s="192">
        <v>21702</v>
      </c>
      <c r="C1048" s="273" t="s">
        <v>847</v>
      </c>
      <c r="D1048" s="198">
        <f>SUM(D1049:D1057)</f>
        <v>0</v>
      </c>
      <c r="E1048" s="252">
        <f>SUM(E1049:E1057)</f>
        <v>0</v>
      </c>
      <c r="F1048" s="198">
        <f t="shared" ref="D1048:F1048" si="183">SUM(F1049:F1057)</f>
        <v>0</v>
      </c>
      <c r="G1048" s="253"/>
      <c r="H1048" s="253"/>
    </row>
    <row r="1049" spans="1:8">
      <c r="A1049" s="184">
        <f t="shared" si="178"/>
        <v>7</v>
      </c>
      <c r="B1049" s="192">
        <v>2170201</v>
      </c>
      <c r="C1049" s="273" t="s">
        <v>848</v>
      </c>
      <c r="D1049" s="255">
        <v>0</v>
      </c>
      <c r="E1049" s="252">
        <v>0</v>
      </c>
      <c r="F1049" s="255">
        <v>0</v>
      </c>
      <c r="G1049" s="253"/>
      <c r="H1049" s="253"/>
    </row>
    <row r="1050" spans="1:8">
      <c r="A1050" s="184">
        <f t="shared" si="178"/>
        <v>7</v>
      </c>
      <c r="B1050" s="192">
        <v>2170202</v>
      </c>
      <c r="C1050" s="273" t="s">
        <v>849</v>
      </c>
      <c r="D1050" s="255">
        <v>0</v>
      </c>
      <c r="E1050" s="252">
        <v>0</v>
      </c>
      <c r="F1050" s="255">
        <v>0</v>
      </c>
      <c r="G1050" s="253"/>
      <c r="H1050" s="253"/>
    </row>
    <row r="1051" spans="1:8">
      <c r="A1051" s="184">
        <f t="shared" si="178"/>
        <v>7</v>
      </c>
      <c r="B1051" s="192">
        <v>2170203</v>
      </c>
      <c r="C1051" s="273" t="s">
        <v>850</v>
      </c>
      <c r="D1051" s="255">
        <v>0</v>
      </c>
      <c r="E1051" s="252">
        <v>0</v>
      </c>
      <c r="F1051" s="255">
        <v>0</v>
      </c>
      <c r="G1051" s="253"/>
      <c r="H1051" s="253"/>
    </row>
    <row r="1052" spans="1:8">
      <c r="A1052" s="184">
        <f t="shared" si="178"/>
        <v>7</v>
      </c>
      <c r="B1052" s="192">
        <v>2170204</v>
      </c>
      <c r="C1052" s="273" t="s">
        <v>851</v>
      </c>
      <c r="D1052" s="255">
        <v>0</v>
      </c>
      <c r="E1052" s="252">
        <v>0</v>
      </c>
      <c r="F1052" s="255">
        <v>0</v>
      </c>
      <c r="G1052" s="253"/>
      <c r="H1052" s="253"/>
    </row>
    <row r="1053" spans="1:8">
      <c r="A1053" s="184">
        <f t="shared" si="178"/>
        <v>7</v>
      </c>
      <c r="B1053" s="192">
        <v>2170205</v>
      </c>
      <c r="C1053" s="273" t="s">
        <v>852</v>
      </c>
      <c r="D1053" s="255">
        <v>0</v>
      </c>
      <c r="E1053" s="252">
        <v>0</v>
      </c>
      <c r="F1053" s="255">
        <v>0</v>
      </c>
      <c r="G1053" s="253"/>
      <c r="H1053" s="253"/>
    </row>
    <row r="1054" spans="1:8">
      <c r="A1054" s="184">
        <f t="shared" si="178"/>
        <v>7</v>
      </c>
      <c r="B1054" s="192">
        <v>2170206</v>
      </c>
      <c r="C1054" s="273" t="s">
        <v>853</v>
      </c>
      <c r="D1054" s="255">
        <v>0</v>
      </c>
      <c r="E1054" s="252">
        <v>0</v>
      </c>
      <c r="F1054" s="255">
        <v>0</v>
      </c>
      <c r="G1054" s="253"/>
      <c r="H1054" s="253"/>
    </row>
    <row r="1055" spans="1:8">
      <c r="A1055" s="184">
        <f t="shared" si="178"/>
        <v>7</v>
      </c>
      <c r="B1055" s="192">
        <v>2170207</v>
      </c>
      <c r="C1055" s="273" t="s">
        <v>854</v>
      </c>
      <c r="D1055" s="255">
        <v>0</v>
      </c>
      <c r="E1055" s="252">
        <v>0</v>
      </c>
      <c r="F1055" s="255">
        <v>0</v>
      </c>
      <c r="G1055" s="253"/>
      <c r="H1055" s="253"/>
    </row>
    <row r="1056" spans="1:8">
      <c r="A1056" s="184">
        <f t="shared" si="178"/>
        <v>7</v>
      </c>
      <c r="B1056" s="192">
        <v>2170208</v>
      </c>
      <c r="C1056" s="273" t="s">
        <v>855</v>
      </c>
      <c r="D1056" s="255">
        <v>0</v>
      </c>
      <c r="E1056" s="252">
        <v>0</v>
      </c>
      <c r="F1056" s="255">
        <v>0</v>
      </c>
      <c r="G1056" s="253"/>
      <c r="H1056" s="253"/>
    </row>
    <row r="1057" spans="1:8">
      <c r="A1057" s="184">
        <f t="shared" si="178"/>
        <v>7</v>
      </c>
      <c r="B1057" s="192">
        <v>2170299</v>
      </c>
      <c r="C1057" s="273" t="s">
        <v>856</v>
      </c>
      <c r="D1057" s="255">
        <v>0</v>
      </c>
      <c r="E1057" s="252">
        <v>0</v>
      </c>
      <c r="F1057" s="255">
        <v>0</v>
      </c>
      <c r="G1057" s="253"/>
      <c r="H1057" s="253"/>
    </row>
    <row r="1058" s="184" customFormat="1" spans="1:8">
      <c r="A1058" s="184">
        <f t="shared" si="178"/>
        <v>5</v>
      </c>
      <c r="B1058" s="192">
        <v>21703</v>
      </c>
      <c r="C1058" s="273" t="s">
        <v>857</v>
      </c>
      <c r="D1058" s="198">
        <f>SUM(D1059:D1063)</f>
        <v>296</v>
      </c>
      <c r="E1058" s="252">
        <f>SUM(E1059:E1063)</f>
        <v>259</v>
      </c>
      <c r="F1058" s="198">
        <f t="shared" ref="D1058:F1058" si="184">SUM(F1059:F1063)</f>
        <v>296</v>
      </c>
      <c r="G1058" s="253">
        <f>F1058/D1058</f>
        <v>1</v>
      </c>
      <c r="H1058" s="253">
        <f>F1058/E1058</f>
        <v>1.14285714285714</v>
      </c>
    </row>
    <row r="1059" spans="1:8">
      <c r="A1059" s="184">
        <f t="shared" si="178"/>
        <v>7</v>
      </c>
      <c r="B1059" s="192">
        <v>2170301</v>
      </c>
      <c r="C1059" s="273" t="s">
        <v>858</v>
      </c>
      <c r="D1059" s="255">
        <v>0</v>
      </c>
      <c r="E1059" s="252">
        <v>0</v>
      </c>
      <c r="F1059" s="255">
        <v>0</v>
      </c>
      <c r="G1059" s="253"/>
      <c r="H1059" s="253"/>
    </row>
    <row r="1060" spans="1:8">
      <c r="A1060" s="184">
        <f t="shared" si="178"/>
        <v>7</v>
      </c>
      <c r="B1060" s="192">
        <v>2170302</v>
      </c>
      <c r="C1060" s="184" t="s">
        <v>859</v>
      </c>
      <c r="D1060" s="255">
        <v>0</v>
      </c>
      <c r="E1060" s="252">
        <v>0</v>
      </c>
      <c r="F1060" s="255">
        <v>0</v>
      </c>
      <c r="G1060" s="253"/>
      <c r="H1060" s="253"/>
    </row>
    <row r="1061" spans="1:8">
      <c r="A1061" s="184">
        <f t="shared" si="178"/>
        <v>7</v>
      </c>
      <c r="B1061" s="192">
        <v>2170303</v>
      </c>
      <c r="C1061" s="273" t="s">
        <v>860</v>
      </c>
      <c r="D1061" s="255">
        <v>0</v>
      </c>
      <c r="E1061" s="252">
        <v>0</v>
      </c>
      <c r="F1061" s="255">
        <v>0</v>
      </c>
      <c r="G1061" s="253"/>
      <c r="H1061" s="253"/>
    </row>
    <row r="1062" spans="1:8">
      <c r="A1062" s="184">
        <f t="shared" si="178"/>
        <v>7</v>
      </c>
      <c r="B1062" s="192">
        <v>2170304</v>
      </c>
      <c r="C1062" s="273" t="s">
        <v>861</v>
      </c>
      <c r="D1062" s="255">
        <v>0</v>
      </c>
      <c r="E1062" s="252">
        <v>0</v>
      </c>
      <c r="F1062" s="255">
        <v>0</v>
      </c>
      <c r="G1062" s="253"/>
      <c r="H1062" s="253"/>
    </row>
    <row r="1063" spans="1:8">
      <c r="A1063" s="184">
        <f t="shared" si="178"/>
        <v>7</v>
      </c>
      <c r="B1063" s="192">
        <v>2170399</v>
      </c>
      <c r="C1063" s="273" t="s">
        <v>862</v>
      </c>
      <c r="D1063" s="255">
        <v>296</v>
      </c>
      <c r="E1063" s="256">
        <v>259</v>
      </c>
      <c r="F1063" s="255">
        <v>296</v>
      </c>
      <c r="G1063" s="253">
        <f>F1063/D1063</f>
        <v>1</v>
      </c>
      <c r="H1063" s="253">
        <f>F1063/E1063</f>
        <v>1.14285714285714</v>
      </c>
    </row>
    <row r="1064" s="184" customFormat="1" spans="1:8">
      <c r="A1064" s="184">
        <f t="shared" si="178"/>
        <v>5</v>
      </c>
      <c r="B1064" s="192">
        <v>21704</v>
      </c>
      <c r="C1064" s="273" t="s">
        <v>863</v>
      </c>
      <c r="D1064" s="198">
        <f>SUM(D1065:D1066)</f>
        <v>0</v>
      </c>
      <c r="E1064" s="252">
        <f>SUM(E1065:E1066)</f>
        <v>0</v>
      </c>
      <c r="F1064" s="198">
        <f t="shared" ref="D1064:F1064" si="185">SUM(F1065:F1066)</f>
        <v>0</v>
      </c>
      <c r="G1064" s="253"/>
      <c r="H1064" s="253"/>
    </row>
    <row r="1065" spans="1:8">
      <c r="A1065" s="184">
        <f t="shared" si="178"/>
        <v>7</v>
      </c>
      <c r="B1065" s="192">
        <v>2170401</v>
      </c>
      <c r="C1065" s="273" t="s">
        <v>864</v>
      </c>
      <c r="D1065" s="255">
        <v>0</v>
      </c>
      <c r="E1065" s="252">
        <v>0</v>
      </c>
      <c r="F1065" s="255">
        <v>0</v>
      </c>
      <c r="G1065" s="253"/>
      <c r="H1065" s="253"/>
    </row>
    <row r="1066" spans="1:8">
      <c r="A1066" s="184">
        <f t="shared" si="178"/>
        <v>7</v>
      </c>
      <c r="B1066" s="192">
        <v>2170499</v>
      </c>
      <c r="C1066" s="273" t="s">
        <v>865</v>
      </c>
      <c r="D1066" s="255">
        <v>0</v>
      </c>
      <c r="E1066" s="252">
        <v>0</v>
      </c>
      <c r="F1066" s="255">
        <v>0</v>
      </c>
      <c r="G1066" s="253"/>
      <c r="H1066" s="253"/>
    </row>
    <row r="1067" s="184" customFormat="1" spans="1:8">
      <c r="A1067" s="184">
        <f t="shared" si="178"/>
        <v>5</v>
      </c>
      <c r="B1067" s="192">
        <v>21799</v>
      </c>
      <c r="C1067" s="273" t="s">
        <v>866</v>
      </c>
      <c r="D1067" s="198">
        <f>SUM(D1068:D1069)</f>
        <v>29</v>
      </c>
      <c r="E1067" s="252">
        <f>SUM(E1068:E1069)</f>
        <v>20</v>
      </c>
      <c r="F1067" s="198">
        <f t="shared" ref="D1067:F1067" si="186">SUM(F1068:F1069)</f>
        <v>29</v>
      </c>
      <c r="G1067" s="253">
        <f>F1067/D1067</f>
        <v>1</v>
      </c>
      <c r="H1067" s="253">
        <f>F1067/E1067</f>
        <v>1.45</v>
      </c>
    </row>
    <row r="1068" spans="1:8">
      <c r="A1068" s="184">
        <f t="shared" si="178"/>
        <v>7</v>
      </c>
      <c r="B1068" s="192">
        <v>2179902</v>
      </c>
      <c r="C1068" s="273" t="s">
        <v>867</v>
      </c>
      <c r="D1068" s="255">
        <v>0</v>
      </c>
      <c r="E1068" s="252">
        <v>0</v>
      </c>
      <c r="F1068" s="255">
        <v>0</v>
      </c>
      <c r="G1068" s="253"/>
      <c r="H1068" s="253"/>
    </row>
    <row r="1069" spans="1:8">
      <c r="A1069" s="184">
        <f t="shared" si="178"/>
        <v>7</v>
      </c>
      <c r="B1069" s="192">
        <v>2179999</v>
      </c>
      <c r="C1069" s="273" t="s">
        <v>868</v>
      </c>
      <c r="D1069" s="255">
        <v>29</v>
      </c>
      <c r="E1069" s="256">
        <v>20</v>
      </c>
      <c r="F1069" s="255">
        <v>29</v>
      </c>
      <c r="G1069" s="253">
        <f>F1069/D1069</f>
        <v>1</v>
      </c>
      <c r="H1069" s="253">
        <f>F1069/E1069</f>
        <v>1.45</v>
      </c>
    </row>
    <row r="1070" spans="1:8">
      <c r="A1070" s="184">
        <f t="shared" si="178"/>
        <v>3</v>
      </c>
      <c r="B1070" s="192">
        <v>219</v>
      </c>
      <c r="C1070" s="273" t="s">
        <v>869</v>
      </c>
      <c r="D1070" s="198">
        <f>SUM(D1071,D1072,D1073,D1074,D1075,D1076,D1077,D1078,D1079)</f>
        <v>0</v>
      </c>
      <c r="E1070" s="252">
        <f>SUM(E1071:E1079)</f>
        <v>0</v>
      </c>
      <c r="F1070" s="198">
        <f t="shared" ref="D1070:F1070" si="187">SUM(F1071,F1072,F1073,F1074,F1075,F1076,F1077,F1078,F1079)</f>
        <v>0</v>
      </c>
      <c r="G1070" s="253"/>
      <c r="H1070" s="253"/>
    </row>
    <row r="1071" s="184" customFormat="1" spans="1:8">
      <c r="A1071" s="184">
        <f t="shared" si="178"/>
        <v>5</v>
      </c>
      <c r="B1071" s="192">
        <v>21901</v>
      </c>
      <c r="C1071" s="273" t="s">
        <v>870</v>
      </c>
      <c r="D1071" s="198"/>
      <c r="E1071" s="252">
        <v>0</v>
      </c>
      <c r="F1071" s="198"/>
      <c r="G1071" s="253"/>
      <c r="H1071" s="253"/>
    </row>
    <row r="1072" s="184" customFormat="1" spans="1:8">
      <c r="A1072" s="184">
        <f t="shared" si="178"/>
        <v>5</v>
      </c>
      <c r="B1072" s="192">
        <v>21902</v>
      </c>
      <c r="C1072" s="273" t="s">
        <v>871</v>
      </c>
      <c r="D1072" s="198"/>
      <c r="E1072" s="252">
        <v>0</v>
      </c>
      <c r="F1072" s="198"/>
      <c r="G1072" s="253"/>
      <c r="H1072" s="253"/>
    </row>
    <row r="1073" s="184" customFormat="1" spans="1:8">
      <c r="A1073" s="184">
        <f t="shared" si="178"/>
        <v>5</v>
      </c>
      <c r="B1073" s="192">
        <v>21903</v>
      </c>
      <c r="C1073" s="273" t="s">
        <v>872</v>
      </c>
      <c r="D1073" s="198"/>
      <c r="E1073" s="252">
        <v>0</v>
      </c>
      <c r="F1073" s="198"/>
      <c r="G1073" s="253"/>
      <c r="H1073" s="253"/>
    </row>
    <row r="1074" s="184" customFormat="1" spans="1:8">
      <c r="A1074" s="184">
        <f t="shared" si="178"/>
        <v>5</v>
      </c>
      <c r="B1074" s="192">
        <v>21904</v>
      </c>
      <c r="C1074" s="273" t="s">
        <v>873</v>
      </c>
      <c r="D1074" s="198"/>
      <c r="E1074" s="252">
        <v>0</v>
      </c>
      <c r="F1074" s="198"/>
      <c r="G1074" s="253"/>
      <c r="H1074" s="253"/>
    </row>
    <row r="1075" s="184" customFormat="1" spans="1:8">
      <c r="A1075" s="184">
        <f t="shared" si="178"/>
        <v>5</v>
      </c>
      <c r="B1075" s="192">
        <v>21905</v>
      </c>
      <c r="C1075" s="273" t="s">
        <v>874</v>
      </c>
      <c r="D1075" s="198"/>
      <c r="E1075" s="252">
        <v>0</v>
      </c>
      <c r="F1075" s="198"/>
      <c r="G1075" s="253"/>
      <c r="H1075" s="253"/>
    </row>
    <row r="1076" s="184" customFormat="1" spans="1:8">
      <c r="A1076" s="184">
        <f t="shared" si="178"/>
        <v>5</v>
      </c>
      <c r="B1076" s="192">
        <v>21906</v>
      </c>
      <c r="C1076" s="273" t="s">
        <v>650</v>
      </c>
      <c r="D1076" s="198"/>
      <c r="E1076" s="252">
        <v>0</v>
      </c>
      <c r="F1076" s="198"/>
      <c r="G1076" s="253"/>
      <c r="H1076" s="253"/>
    </row>
    <row r="1077" s="184" customFormat="1" spans="1:8">
      <c r="A1077" s="184">
        <f t="shared" si="178"/>
        <v>5</v>
      </c>
      <c r="B1077" s="192">
        <v>21907</v>
      </c>
      <c r="C1077" s="273" t="s">
        <v>875</v>
      </c>
      <c r="D1077" s="198"/>
      <c r="E1077" s="252">
        <v>0</v>
      </c>
      <c r="F1077" s="198"/>
      <c r="G1077" s="253"/>
      <c r="H1077" s="253"/>
    </row>
    <row r="1078" s="184" customFormat="1" spans="1:8">
      <c r="A1078" s="184">
        <f t="shared" si="178"/>
        <v>5</v>
      </c>
      <c r="B1078" s="192">
        <v>21908</v>
      </c>
      <c r="C1078" s="273" t="s">
        <v>876</v>
      </c>
      <c r="D1078" s="198"/>
      <c r="E1078" s="252">
        <v>0</v>
      </c>
      <c r="F1078" s="198"/>
      <c r="G1078" s="253"/>
      <c r="H1078" s="253"/>
    </row>
    <row r="1079" s="184" customFormat="1" spans="1:8">
      <c r="A1079" s="184">
        <f t="shared" si="178"/>
        <v>5</v>
      </c>
      <c r="B1079" s="192">
        <v>21999</v>
      </c>
      <c r="C1079" s="273" t="s">
        <v>877</v>
      </c>
      <c r="D1079" s="198"/>
      <c r="E1079" s="252">
        <v>0</v>
      </c>
      <c r="F1079" s="198"/>
      <c r="G1079" s="253"/>
      <c r="H1079" s="253"/>
    </row>
    <row r="1080" spans="1:8">
      <c r="A1080" s="184">
        <f t="shared" si="178"/>
        <v>3</v>
      </c>
      <c r="B1080" s="192">
        <v>220</v>
      </c>
      <c r="C1080" s="273" t="s">
        <v>878</v>
      </c>
      <c r="D1080" s="198">
        <f>SUM(D1081,D1108,D1123)</f>
        <v>4366</v>
      </c>
      <c r="E1080" s="252">
        <f>SUM(E1081,E1108,E1123)</f>
        <v>8576</v>
      </c>
      <c r="F1080" s="198">
        <f t="shared" ref="D1080:F1080" si="188">SUM(F1081,F1108,F1123)</f>
        <v>8091</v>
      </c>
      <c r="G1080" s="253">
        <f>F1080/D1080</f>
        <v>1.85318369216674</v>
      </c>
      <c r="H1080" s="253">
        <f>F1080/E1080</f>
        <v>0.943446828358209</v>
      </c>
    </row>
    <row r="1081" s="184" customFormat="1" spans="1:8">
      <c r="A1081" s="184">
        <f t="shared" si="178"/>
        <v>5</v>
      </c>
      <c r="B1081" s="192">
        <v>22001</v>
      </c>
      <c r="C1081" s="273" t="s">
        <v>879</v>
      </c>
      <c r="D1081" s="198">
        <f>SUM(D1082:D1107)</f>
        <v>4316</v>
      </c>
      <c r="E1081" s="252">
        <f>SUM(E1082:E1107)</f>
        <v>8400</v>
      </c>
      <c r="F1081" s="198">
        <f t="shared" ref="D1081:F1081" si="189">SUM(F1082:F1107)</f>
        <v>8041</v>
      </c>
      <c r="G1081" s="253">
        <f>F1081/D1081</f>
        <v>1.86306765523633</v>
      </c>
      <c r="H1081" s="253">
        <f>F1081/E1081</f>
        <v>0.957261904761905</v>
      </c>
    </row>
    <row r="1082" spans="1:8">
      <c r="A1082" s="184">
        <f t="shared" si="178"/>
        <v>7</v>
      </c>
      <c r="B1082" s="192">
        <v>2200101</v>
      </c>
      <c r="C1082" s="273" t="s">
        <v>67</v>
      </c>
      <c r="D1082" s="255">
        <v>1531</v>
      </c>
      <c r="E1082" s="256">
        <v>1688</v>
      </c>
      <c r="F1082" s="255">
        <v>1531</v>
      </c>
      <c r="G1082" s="253">
        <f>F1082/D1082</f>
        <v>1</v>
      </c>
      <c r="H1082" s="253">
        <f>F1082/E1082</f>
        <v>0.906990521327014</v>
      </c>
    </row>
    <row r="1083" spans="1:8">
      <c r="A1083" s="184">
        <f t="shared" si="178"/>
        <v>7</v>
      </c>
      <c r="B1083" s="192">
        <v>2200102</v>
      </c>
      <c r="C1083" s="273" t="s">
        <v>68</v>
      </c>
      <c r="D1083" s="255">
        <v>68</v>
      </c>
      <c r="E1083" s="256">
        <v>57</v>
      </c>
      <c r="F1083" s="255">
        <v>68</v>
      </c>
      <c r="G1083" s="253"/>
      <c r="H1083" s="253">
        <f>F1083/E1083</f>
        <v>1.19298245614035</v>
      </c>
    </row>
    <row r="1084" spans="1:8">
      <c r="A1084" s="184">
        <f t="shared" si="178"/>
        <v>7</v>
      </c>
      <c r="B1084" s="192">
        <v>2200103</v>
      </c>
      <c r="C1084" s="273" t="s">
        <v>69</v>
      </c>
      <c r="D1084" s="255">
        <v>0</v>
      </c>
      <c r="E1084" s="252">
        <v>0</v>
      </c>
      <c r="F1084" s="255">
        <v>0</v>
      </c>
      <c r="G1084" s="253"/>
      <c r="H1084" s="253"/>
    </row>
    <row r="1085" spans="1:8">
      <c r="A1085" s="184">
        <f t="shared" si="178"/>
        <v>7</v>
      </c>
      <c r="B1085" s="192">
        <v>2200104</v>
      </c>
      <c r="C1085" s="273" t="s">
        <v>880</v>
      </c>
      <c r="D1085" s="255">
        <v>675</v>
      </c>
      <c r="E1085" s="256">
        <v>481</v>
      </c>
      <c r="F1085" s="255">
        <v>675</v>
      </c>
      <c r="G1085" s="253">
        <f>F1085/D1085</f>
        <v>1</v>
      </c>
      <c r="H1085" s="253">
        <f>F1085/E1085</f>
        <v>1.4033264033264</v>
      </c>
    </row>
    <row r="1086" spans="1:8">
      <c r="A1086" s="184">
        <f t="shared" si="178"/>
        <v>7</v>
      </c>
      <c r="B1086" s="192">
        <v>2200106</v>
      </c>
      <c r="C1086" s="273" t="s">
        <v>881</v>
      </c>
      <c r="D1086" s="255">
        <v>510</v>
      </c>
      <c r="E1086" s="256">
        <v>637</v>
      </c>
      <c r="F1086" s="255">
        <v>510</v>
      </c>
      <c r="G1086" s="253">
        <f>F1086/D1086</f>
        <v>1</v>
      </c>
      <c r="H1086" s="253">
        <f>F1086/E1086</f>
        <v>0.800627943485086</v>
      </c>
    </row>
    <row r="1087" spans="1:8">
      <c r="A1087" s="184">
        <f t="shared" si="178"/>
        <v>7</v>
      </c>
      <c r="B1087" s="192">
        <v>2200107</v>
      </c>
      <c r="C1087" s="273" t="s">
        <v>882</v>
      </c>
      <c r="D1087" s="255">
        <v>0</v>
      </c>
      <c r="E1087" s="252">
        <v>0</v>
      </c>
      <c r="F1087" s="255">
        <v>0</v>
      </c>
      <c r="G1087" s="253"/>
      <c r="H1087" s="253"/>
    </row>
    <row r="1088" spans="1:8">
      <c r="A1088" s="184">
        <f t="shared" si="178"/>
        <v>7</v>
      </c>
      <c r="B1088" s="192">
        <v>2200108</v>
      </c>
      <c r="C1088" s="273" t="s">
        <v>883</v>
      </c>
      <c r="D1088" s="255">
        <v>53</v>
      </c>
      <c r="E1088" s="256">
        <v>138</v>
      </c>
      <c r="F1088" s="255">
        <v>153</v>
      </c>
      <c r="G1088" s="253"/>
      <c r="H1088" s="253">
        <f>F1088/E1088</f>
        <v>1.10869565217391</v>
      </c>
    </row>
    <row r="1089" spans="1:8">
      <c r="A1089" s="184">
        <f t="shared" si="178"/>
        <v>7</v>
      </c>
      <c r="B1089" s="192">
        <v>2200109</v>
      </c>
      <c r="C1089" s="273" t="s">
        <v>884</v>
      </c>
      <c r="D1089" s="255">
        <v>145</v>
      </c>
      <c r="E1089" s="256">
        <v>1981</v>
      </c>
      <c r="F1089" s="255">
        <v>1980</v>
      </c>
      <c r="G1089" s="253">
        <f>F1089/D1089</f>
        <v>13.6551724137931</v>
      </c>
      <c r="H1089" s="253">
        <f>F1089/E1089</f>
        <v>0.999495204442201</v>
      </c>
    </row>
    <row r="1090" spans="1:8">
      <c r="A1090" s="184">
        <f t="shared" si="178"/>
        <v>7</v>
      </c>
      <c r="B1090" s="192">
        <v>2200112</v>
      </c>
      <c r="C1090" s="273" t="s">
        <v>885</v>
      </c>
      <c r="D1090" s="255">
        <v>26</v>
      </c>
      <c r="E1090" s="256">
        <v>554</v>
      </c>
      <c r="F1090" s="255">
        <v>550</v>
      </c>
      <c r="G1090" s="253"/>
      <c r="H1090" s="253">
        <f>F1090/E1090</f>
        <v>0.992779783393502</v>
      </c>
    </row>
    <row r="1091" spans="1:8">
      <c r="A1091" s="184">
        <f t="shared" si="178"/>
        <v>7</v>
      </c>
      <c r="B1091" s="192">
        <v>2200113</v>
      </c>
      <c r="C1091" s="273" t="s">
        <v>886</v>
      </c>
      <c r="D1091" s="255">
        <v>179</v>
      </c>
      <c r="E1091" s="256">
        <v>378</v>
      </c>
      <c r="F1091" s="255">
        <v>380</v>
      </c>
      <c r="G1091" s="253"/>
      <c r="H1091" s="253">
        <f>F1091/E1091</f>
        <v>1.00529100529101</v>
      </c>
    </row>
    <row r="1092" spans="1:8">
      <c r="A1092" s="184">
        <f t="shared" si="178"/>
        <v>7</v>
      </c>
      <c r="B1092" s="192">
        <v>2200114</v>
      </c>
      <c r="C1092" s="273" t="s">
        <v>887</v>
      </c>
      <c r="D1092" s="255">
        <v>435</v>
      </c>
      <c r="E1092" s="256">
        <v>1064</v>
      </c>
      <c r="F1092" s="255">
        <v>1100</v>
      </c>
      <c r="G1092" s="253"/>
      <c r="H1092" s="253">
        <f>F1092/E1092</f>
        <v>1.03383458646617</v>
      </c>
    </row>
    <row r="1093" spans="1:8">
      <c r="A1093" s="184">
        <f t="shared" si="178"/>
        <v>7</v>
      </c>
      <c r="B1093" s="192">
        <v>2200115</v>
      </c>
      <c r="C1093" s="273" t="s">
        <v>888</v>
      </c>
      <c r="D1093" s="255">
        <v>0</v>
      </c>
      <c r="E1093" s="252">
        <v>0</v>
      </c>
      <c r="F1093" s="255">
        <v>0</v>
      </c>
      <c r="G1093" s="253"/>
      <c r="H1093" s="253"/>
    </row>
    <row r="1094" spans="1:8">
      <c r="A1094" s="184">
        <f t="shared" si="178"/>
        <v>7</v>
      </c>
      <c r="B1094" s="192">
        <v>2200116</v>
      </c>
      <c r="C1094" s="273" t="s">
        <v>889</v>
      </c>
      <c r="D1094" s="255">
        <v>0</v>
      </c>
      <c r="E1094" s="252">
        <v>0</v>
      </c>
      <c r="F1094" s="255">
        <v>0</v>
      </c>
      <c r="G1094" s="253"/>
      <c r="H1094" s="253"/>
    </row>
    <row r="1095" spans="1:8">
      <c r="A1095" s="184">
        <f t="shared" ref="A1095:A1158" si="190">LEN(B1095)</f>
        <v>7</v>
      </c>
      <c r="B1095" s="192">
        <v>2200119</v>
      </c>
      <c r="C1095" s="273" t="s">
        <v>890</v>
      </c>
      <c r="D1095" s="255">
        <v>0</v>
      </c>
      <c r="E1095" s="252">
        <v>0</v>
      </c>
      <c r="F1095" s="255">
        <v>0</v>
      </c>
      <c r="G1095" s="253"/>
      <c r="H1095" s="253"/>
    </row>
    <row r="1096" spans="1:8">
      <c r="A1096" s="184">
        <f t="shared" si="190"/>
        <v>7</v>
      </c>
      <c r="B1096" s="192">
        <v>2200120</v>
      </c>
      <c r="C1096" s="273" t="s">
        <v>891</v>
      </c>
      <c r="D1096" s="255">
        <v>0</v>
      </c>
      <c r="E1096" s="252">
        <v>0</v>
      </c>
      <c r="F1096" s="255">
        <v>0</v>
      </c>
      <c r="G1096" s="253"/>
      <c r="H1096" s="253"/>
    </row>
    <row r="1097" spans="1:8">
      <c r="A1097" s="184">
        <f t="shared" si="190"/>
        <v>7</v>
      </c>
      <c r="B1097" s="192">
        <v>2200121</v>
      </c>
      <c r="C1097" s="273" t="s">
        <v>892</v>
      </c>
      <c r="D1097" s="255">
        <v>0</v>
      </c>
      <c r="E1097" s="252">
        <v>0</v>
      </c>
      <c r="F1097" s="255">
        <v>0</v>
      </c>
      <c r="G1097" s="253"/>
      <c r="H1097" s="253"/>
    </row>
    <row r="1098" spans="1:8">
      <c r="A1098" s="184">
        <f t="shared" si="190"/>
        <v>7</v>
      </c>
      <c r="B1098" s="192">
        <v>2200122</v>
      </c>
      <c r="C1098" s="273" t="s">
        <v>893</v>
      </c>
      <c r="D1098" s="255">
        <v>0</v>
      </c>
      <c r="E1098" s="252">
        <v>0</v>
      </c>
      <c r="F1098" s="255">
        <v>0</v>
      </c>
      <c r="G1098" s="253"/>
      <c r="H1098" s="253"/>
    </row>
    <row r="1099" spans="1:8">
      <c r="A1099" s="184">
        <f t="shared" si="190"/>
        <v>7</v>
      </c>
      <c r="B1099" s="192">
        <v>2200123</v>
      </c>
      <c r="C1099" s="273" t="s">
        <v>894</v>
      </c>
      <c r="D1099" s="255">
        <v>0</v>
      </c>
      <c r="E1099" s="252">
        <v>0</v>
      </c>
      <c r="F1099" s="255">
        <v>0</v>
      </c>
      <c r="G1099" s="253"/>
      <c r="H1099" s="253"/>
    </row>
    <row r="1100" spans="1:8">
      <c r="A1100" s="184">
        <f t="shared" si="190"/>
        <v>7</v>
      </c>
      <c r="B1100" s="192">
        <v>2200124</v>
      </c>
      <c r="C1100" s="273" t="s">
        <v>895</v>
      </c>
      <c r="D1100" s="255">
        <v>0</v>
      </c>
      <c r="E1100" s="252">
        <v>0</v>
      </c>
      <c r="F1100" s="255">
        <v>0</v>
      </c>
      <c r="G1100" s="253"/>
      <c r="H1100" s="253"/>
    </row>
    <row r="1101" spans="1:8">
      <c r="A1101" s="184">
        <f t="shared" si="190"/>
        <v>7</v>
      </c>
      <c r="B1101" s="192">
        <v>2200125</v>
      </c>
      <c r="C1101" s="273" t="s">
        <v>896</v>
      </c>
      <c r="D1101" s="255">
        <v>0</v>
      </c>
      <c r="E1101" s="252">
        <v>0</v>
      </c>
      <c r="F1101" s="255">
        <v>0</v>
      </c>
      <c r="G1101" s="253"/>
      <c r="H1101" s="253"/>
    </row>
    <row r="1102" spans="1:8">
      <c r="A1102" s="184">
        <f t="shared" si="190"/>
        <v>7</v>
      </c>
      <c r="B1102" s="192">
        <v>2200126</v>
      </c>
      <c r="C1102" s="273" t="s">
        <v>897</v>
      </c>
      <c r="D1102" s="255">
        <v>0</v>
      </c>
      <c r="E1102" s="252">
        <v>0</v>
      </c>
      <c r="F1102" s="255">
        <v>0</v>
      </c>
      <c r="G1102" s="253"/>
      <c r="H1102" s="253"/>
    </row>
    <row r="1103" spans="1:8">
      <c r="A1103" s="184">
        <f t="shared" si="190"/>
        <v>7</v>
      </c>
      <c r="B1103" s="192">
        <v>2200127</v>
      </c>
      <c r="C1103" s="273" t="s">
        <v>898</v>
      </c>
      <c r="D1103" s="255">
        <v>0</v>
      </c>
      <c r="E1103" s="252">
        <v>0</v>
      </c>
      <c r="F1103" s="255">
        <v>0</v>
      </c>
      <c r="G1103" s="253"/>
      <c r="H1103" s="253"/>
    </row>
    <row r="1104" spans="1:8">
      <c r="A1104" s="184">
        <f t="shared" si="190"/>
        <v>7</v>
      </c>
      <c r="B1104" s="192">
        <v>2200128</v>
      </c>
      <c r="C1104" s="273" t="s">
        <v>899</v>
      </c>
      <c r="D1104" s="255">
        <v>0</v>
      </c>
      <c r="E1104" s="252">
        <v>0</v>
      </c>
      <c r="F1104" s="255">
        <v>0</v>
      </c>
      <c r="G1104" s="253"/>
      <c r="H1104" s="253"/>
    </row>
    <row r="1105" spans="1:8">
      <c r="A1105" s="184">
        <f t="shared" si="190"/>
        <v>7</v>
      </c>
      <c r="B1105" s="192">
        <v>2200129</v>
      </c>
      <c r="C1105" s="273" t="s">
        <v>900</v>
      </c>
      <c r="D1105" s="255">
        <v>0</v>
      </c>
      <c r="E1105" s="252">
        <v>225</v>
      </c>
      <c r="F1105" s="255">
        <v>0</v>
      </c>
      <c r="G1105" s="253"/>
      <c r="H1105" s="253"/>
    </row>
    <row r="1106" spans="1:8">
      <c r="A1106" s="184">
        <f t="shared" si="190"/>
        <v>7</v>
      </c>
      <c r="B1106" s="192">
        <v>2200150</v>
      </c>
      <c r="C1106" s="273" t="s">
        <v>76</v>
      </c>
      <c r="D1106" s="255">
        <v>0</v>
      </c>
      <c r="E1106" s="252">
        <v>0</v>
      </c>
      <c r="F1106" s="255">
        <v>0</v>
      </c>
      <c r="G1106" s="253"/>
      <c r="H1106" s="253"/>
    </row>
    <row r="1107" spans="1:8">
      <c r="A1107" s="184">
        <f t="shared" si="190"/>
        <v>7</v>
      </c>
      <c r="B1107" s="192">
        <v>2200199</v>
      </c>
      <c r="C1107" s="273" t="s">
        <v>901</v>
      </c>
      <c r="D1107" s="255">
        <v>694</v>
      </c>
      <c r="E1107" s="256">
        <v>1197</v>
      </c>
      <c r="F1107" s="255">
        <v>1094</v>
      </c>
      <c r="G1107" s="253">
        <f>F1107/D1107</f>
        <v>1.57636887608069</v>
      </c>
      <c r="H1107" s="253">
        <f>F1107/E1107</f>
        <v>0.913951545530493</v>
      </c>
    </row>
    <row r="1108" s="184" customFormat="1" spans="1:8">
      <c r="A1108" s="184">
        <f t="shared" si="190"/>
        <v>5</v>
      </c>
      <c r="B1108" s="192">
        <v>22005</v>
      </c>
      <c r="C1108" s="273" t="s">
        <v>902</v>
      </c>
      <c r="D1108" s="198">
        <f>SUM(D1109:D1122)</f>
        <v>50</v>
      </c>
      <c r="E1108" s="252">
        <f>SUM(E1109:E1122)</f>
        <v>176</v>
      </c>
      <c r="F1108" s="198">
        <f t="shared" ref="D1108:F1108" si="191">SUM(F1109:F1122)</f>
        <v>50</v>
      </c>
      <c r="G1108" s="253">
        <f>F1108/D1108</f>
        <v>1</v>
      </c>
      <c r="H1108" s="253">
        <f>F1108/E1108</f>
        <v>0.284090909090909</v>
      </c>
    </row>
    <row r="1109" spans="1:8">
      <c r="A1109" s="184">
        <f t="shared" si="190"/>
        <v>7</v>
      </c>
      <c r="B1109" s="192">
        <v>2200501</v>
      </c>
      <c r="C1109" s="273" t="s">
        <v>67</v>
      </c>
      <c r="D1109" s="255">
        <v>0</v>
      </c>
      <c r="E1109" s="252">
        <v>0</v>
      </c>
      <c r="F1109" s="255">
        <v>0</v>
      </c>
      <c r="G1109" s="253"/>
      <c r="H1109" s="253"/>
    </row>
    <row r="1110" spans="1:8">
      <c r="A1110" s="184">
        <f t="shared" si="190"/>
        <v>7</v>
      </c>
      <c r="B1110" s="192">
        <v>2200502</v>
      </c>
      <c r="C1110" s="273" t="s">
        <v>68</v>
      </c>
      <c r="D1110" s="255">
        <v>0</v>
      </c>
      <c r="E1110" s="252">
        <v>0</v>
      </c>
      <c r="F1110" s="255">
        <v>0</v>
      </c>
      <c r="G1110" s="253"/>
      <c r="H1110" s="253"/>
    </row>
    <row r="1111" spans="1:8">
      <c r="A1111" s="184">
        <f t="shared" si="190"/>
        <v>7</v>
      </c>
      <c r="B1111" s="192">
        <v>2200503</v>
      </c>
      <c r="C1111" s="273" t="s">
        <v>69</v>
      </c>
      <c r="D1111" s="255">
        <v>0</v>
      </c>
      <c r="E1111" s="252">
        <v>0</v>
      </c>
      <c r="F1111" s="255">
        <v>0</v>
      </c>
      <c r="G1111" s="253"/>
      <c r="H1111" s="253"/>
    </row>
    <row r="1112" spans="1:8">
      <c r="A1112" s="184">
        <f t="shared" si="190"/>
        <v>7</v>
      </c>
      <c r="B1112" s="192">
        <v>2200504</v>
      </c>
      <c r="C1112" s="273" t="s">
        <v>903</v>
      </c>
      <c r="D1112" s="255">
        <v>0</v>
      </c>
      <c r="E1112" s="252">
        <v>0</v>
      </c>
      <c r="F1112" s="255">
        <v>0</v>
      </c>
      <c r="G1112" s="253"/>
      <c r="H1112" s="253"/>
    </row>
    <row r="1113" spans="1:8">
      <c r="A1113" s="184">
        <f t="shared" si="190"/>
        <v>7</v>
      </c>
      <c r="B1113" s="192">
        <v>2200506</v>
      </c>
      <c r="C1113" s="273" t="s">
        <v>904</v>
      </c>
      <c r="D1113" s="255">
        <v>0</v>
      </c>
      <c r="E1113" s="252">
        <v>0</v>
      </c>
      <c r="F1113" s="255">
        <v>0</v>
      </c>
      <c r="G1113" s="253"/>
      <c r="H1113" s="253"/>
    </row>
    <row r="1114" spans="1:8">
      <c r="A1114" s="184">
        <f t="shared" si="190"/>
        <v>7</v>
      </c>
      <c r="B1114" s="192">
        <v>2200507</v>
      </c>
      <c r="C1114" s="273" t="s">
        <v>905</v>
      </c>
      <c r="D1114" s="255">
        <v>0</v>
      </c>
      <c r="E1114" s="252">
        <v>0</v>
      </c>
      <c r="F1114" s="255">
        <v>0</v>
      </c>
      <c r="G1114" s="253"/>
      <c r="H1114" s="253"/>
    </row>
    <row r="1115" spans="1:8">
      <c r="A1115" s="184">
        <f t="shared" si="190"/>
        <v>7</v>
      </c>
      <c r="B1115" s="192">
        <v>2200508</v>
      </c>
      <c r="C1115" s="273" t="s">
        <v>906</v>
      </c>
      <c r="D1115" s="255">
        <v>0</v>
      </c>
      <c r="E1115" s="252">
        <v>15</v>
      </c>
      <c r="F1115" s="255">
        <v>0</v>
      </c>
      <c r="G1115" s="253"/>
      <c r="H1115" s="253"/>
    </row>
    <row r="1116" spans="1:8">
      <c r="A1116" s="184">
        <f t="shared" si="190"/>
        <v>7</v>
      </c>
      <c r="B1116" s="192">
        <v>2200509</v>
      </c>
      <c r="C1116" s="273" t="s">
        <v>907</v>
      </c>
      <c r="D1116" s="255">
        <v>44</v>
      </c>
      <c r="E1116" s="256">
        <v>161</v>
      </c>
      <c r="F1116" s="255">
        <v>44</v>
      </c>
      <c r="G1116" s="253"/>
      <c r="H1116" s="253">
        <f>F1116/E1116</f>
        <v>0.273291925465839</v>
      </c>
    </row>
    <row r="1117" spans="1:8">
      <c r="A1117" s="184">
        <f t="shared" si="190"/>
        <v>7</v>
      </c>
      <c r="B1117" s="192">
        <v>2200510</v>
      </c>
      <c r="C1117" s="273" t="s">
        <v>908</v>
      </c>
      <c r="D1117" s="255">
        <v>0</v>
      </c>
      <c r="E1117" s="252">
        <v>0</v>
      </c>
      <c r="F1117" s="255">
        <v>0</v>
      </c>
      <c r="G1117" s="253"/>
      <c r="H1117" s="253"/>
    </row>
    <row r="1118" spans="1:8">
      <c r="A1118" s="184">
        <f t="shared" si="190"/>
        <v>7</v>
      </c>
      <c r="B1118" s="192">
        <v>2200511</v>
      </c>
      <c r="C1118" s="273" t="s">
        <v>909</v>
      </c>
      <c r="D1118" s="255">
        <v>0</v>
      </c>
      <c r="E1118" s="252">
        <v>0</v>
      </c>
      <c r="F1118" s="255">
        <v>0</v>
      </c>
      <c r="G1118" s="253"/>
      <c r="H1118" s="253"/>
    </row>
    <row r="1119" spans="1:8">
      <c r="A1119" s="184">
        <f t="shared" si="190"/>
        <v>7</v>
      </c>
      <c r="B1119" s="192">
        <v>2200512</v>
      </c>
      <c r="C1119" s="273" t="s">
        <v>910</v>
      </c>
      <c r="D1119" s="255">
        <v>0</v>
      </c>
      <c r="E1119" s="252">
        <v>0</v>
      </c>
      <c r="F1119" s="255">
        <v>0</v>
      </c>
      <c r="G1119" s="253"/>
      <c r="H1119" s="253"/>
    </row>
    <row r="1120" spans="1:8">
      <c r="A1120" s="184">
        <f t="shared" si="190"/>
        <v>7</v>
      </c>
      <c r="B1120" s="192">
        <v>2200513</v>
      </c>
      <c r="C1120" s="273" t="s">
        <v>911</v>
      </c>
      <c r="D1120" s="255">
        <v>0</v>
      </c>
      <c r="E1120" s="252">
        <v>0</v>
      </c>
      <c r="F1120" s="255">
        <v>0</v>
      </c>
      <c r="G1120" s="253"/>
      <c r="H1120" s="253"/>
    </row>
    <row r="1121" spans="1:8">
      <c r="A1121" s="184">
        <f t="shared" si="190"/>
        <v>7</v>
      </c>
      <c r="B1121" s="192">
        <v>2200514</v>
      </c>
      <c r="C1121" s="273" t="s">
        <v>912</v>
      </c>
      <c r="D1121" s="255">
        <v>0</v>
      </c>
      <c r="E1121" s="252">
        <v>0</v>
      </c>
      <c r="F1121" s="255">
        <v>0</v>
      </c>
      <c r="G1121" s="253"/>
      <c r="H1121" s="253"/>
    </row>
    <row r="1122" spans="1:8">
      <c r="A1122" s="184">
        <f t="shared" si="190"/>
        <v>7</v>
      </c>
      <c r="B1122" s="192">
        <v>2200599</v>
      </c>
      <c r="C1122" s="273" t="s">
        <v>913</v>
      </c>
      <c r="D1122" s="255">
        <v>6</v>
      </c>
      <c r="E1122" s="252">
        <v>0</v>
      </c>
      <c r="F1122" s="255">
        <v>6</v>
      </c>
      <c r="G1122" s="253">
        <f>F1122/D1122</f>
        <v>1</v>
      </c>
      <c r="H1122" s="253" t="e">
        <f>F1122/E1122</f>
        <v>#DIV/0!</v>
      </c>
    </row>
    <row r="1123" s="184" customFormat="1" spans="1:8">
      <c r="A1123" s="184">
        <f t="shared" si="190"/>
        <v>5</v>
      </c>
      <c r="B1123" s="192">
        <v>22099</v>
      </c>
      <c r="C1123" s="273" t="s">
        <v>914</v>
      </c>
      <c r="D1123" s="198"/>
      <c r="E1123" s="198"/>
      <c r="F1123" s="198"/>
      <c r="G1123" s="253"/>
      <c r="H1123" s="253"/>
    </row>
    <row r="1124" spans="1:8">
      <c r="A1124" s="184">
        <f t="shared" si="190"/>
        <v>3</v>
      </c>
      <c r="B1124" s="192">
        <v>221</v>
      </c>
      <c r="C1124" s="273" t="s">
        <v>915</v>
      </c>
      <c r="D1124" s="198">
        <f>SUM(D1125,D1136,D1140)</f>
        <v>47782</v>
      </c>
      <c r="E1124" s="198">
        <f t="shared" ref="D1124:F1124" si="192">SUM(E1125,E1136,E1140)</f>
        <v>33683</v>
      </c>
      <c r="F1124" s="198">
        <f t="shared" si="192"/>
        <v>40224</v>
      </c>
      <c r="G1124" s="253">
        <f>F1124/D1124</f>
        <v>0.841823280733331</v>
      </c>
      <c r="H1124" s="253">
        <f>F1124/E1124</f>
        <v>1.19419291630793</v>
      </c>
    </row>
    <row r="1125" s="184" customFormat="1" spans="1:8">
      <c r="A1125" s="184">
        <f t="shared" si="190"/>
        <v>5</v>
      </c>
      <c r="B1125" s="192">
        <v>22101</v>
      </c>
      <c r="C1125" s="273" t="s">
        <v>916</v>
      </c>
      <c r="D1125" s="198">
        <f>SUM(D1126:D1135)</f>
        <v>37688</v>
      </c>
      <c r="E1125" s="198">
        <f t="shared" ref="D1125:F1125" si="193">SUM(E1126:E1135)</f>
        <v>23306</v>
      </c>
      <c r="F1125" s="198">
        <f t="shared" si="193"/>
        <v>30130</v>
      </c>
      <c r="G1125" s="253">
        <f>F1125/D1125</f>
        <v>0.799458713648907</v>
      </c>
      <c r="H1125" s="253">
        <f>F1125/E1125</f>
        <v>1.2928001373037</v>
      </c>
    </row>
    <row r="1126" spans="1:8">
      <c r="A1126" s="184">
        <f t="shared" si="190"/>
        <v>7</v>
      </c>
      <c r="B1126" s="192">
        <v>2210101</v>
      </c>
      <c r="C1126" s="273" t="s">
        <v>917</v>
      </c>
      <c r="D1126" s="255">
        <v>0</v>
      </c>
      <c r="E1126" s="255">
        <v>0</v>
      </c>
      <c r="F1126" s="255">
        <v>0</v>
      </c>
      <c r="G1126" s="253"/>
      <c r="H1126" s="253"/>
    </row>
    <row r="1127" spans="1:8">
      <c r="A1127" s="184">
        <f t="shared" si="190"/>
        <v>7</v>
      </c>
      <c r="B1127" s="192">
        <v>2210102</v>
      </c>
      <c r="C1127" s="273" t="s">
        <v>918</v>
      </c>
      <c r="D1127" s="255">
        <v>0</v>
      </c>
      <c r="E1127" s="255">
        <v>0</v>
      </c>
      <c r="F1127" s="255">
        <v>0</v>
      </c>
      <c r="G1127" s="253"/>
      <c r="H1127" s="253"/>
    </row>
    <row r="1128" spans="1:8">
      <c r="A1128" s="184">
        <f t="shared" si="190"/>
        <v>7</v>
      </c>
      <c r="B1128" s="192">
        <v>2210103</v>
      </c>
      <c r="C1128" s="273" t="s">
        <v>919</v>
      </c>
      <c r="D1128" s="255">
        <v>11385</v>
      </c>
      <c r="E1128" s="255">
        <v>647</v>
      </c>
      <c r="F1128" s="255">
        <v>5650</v>
      </c>
      <c r="G1128" s="253">
        <f>F1128/D1128</f>
        <v>0.496267018006148</v>
      </c>
      <c r="H1128" s="253">
        <f>F1128/E1128</f>
        <v>8.73261205564142</v>
      </c>
    </row>
    <row r="1129" spans="1:8">
      <c r="A1129" s="184">
        <f t="shared" si="190"/>
        <v>7</v>
      </c>
      <c r="B1129" s="192">
        <v>2210104</v>
      </c>
      <c r="C1129" s="273" t="s">
        <v>920</v>
      </c>
      <c r="D1129" s="255">
        <v>0</v>
      </c>
      <c r="E1129" s="255">
        <v>0</v>
      </c>
      <c r="F1129" s="255">
        <v>0</v>
      </c>
      <c r="G1129" s="253"/>
      <c r="H1129" s="253"/>
    </row>
    <row r="1130" spans="1:8">
      <c r="A1130" s="184">
        <f t="shared" si="190"/>
        <v>7</v>
      </c>
      <c r="B1130" s="192">
        <v>2210105</v>
      </c>
      <c r="C1130" s="273" t="s">
        <v>921</v>
      </c>
      <c r="D1130" s="255">
        <v>800</v>
      </c>
      <c r="E1130" s="255">
        <v>781</v>
      </c>
      <c r="F1130" s="255">
        <v>800</v>
      </c>
      <c r="G1130" s="253">
        <f>F1130/D1130</f>
        <v>1</v>
      </c>
      <c r="H1130" s="253">
        <f>F1130/E1130</f>
        <v>1.02432778489117</v>
      </c>
    </row>
    <row r="1131" spans="1:8">
      <c r="A1131" s="184">
        <f t="shared" si="190"/>
        <v>7</v>
      </c>
      <c r="B1131" s="192">
        <v>2210106</v>
      </c>
      <c r="C1131" s="273" t="s">
        <v>922</v>
      </c>
      <c r="D1131" s="255">
        <v>5082</v>
      </c>
      <c r="E1131" s="255">
        <v>4038</v>
      </c>
      <c r="F1131" s="255">
        <v>5100</v>
      </c>
      <c r="G1131" s="253">
        <f>F1131/D1131</f>
        <v>1.00354191263282</v>
      </c>
      <c r="H1131" s="253">
        <f>F1131/E1131</f>
        <v>1.2630014858841</v>
      </c>
    </row>
    <row r="1132" spans="1:8">
      <c r="A1132" s="184">
        <f t="shared" si="190"/>
        <v>7</v>
      </c>
      <c r="B1132" s="192">
        <v>2210107</v>
      </c>
      <c r="C1132" s="273" t="s">
        <v>923</v>
      </c>
      <c r="D1132" s="255">
        <v>0</v>
      </c>
      <c r="E1132" s="255">
        <v>290</v>
      </c>
      <c r="F1132" s="255">
        <v>0</v>
      </c>
      <c r="G1132" s="253"/>
      <c r="H1132" s="253"/>
    </row>
    <row r="1133" spans="1:8">
      <c r="A1133" s="184">
        <f t="shared" si="190"/>
        <v>7</v>
      </c>
      <c r="B1133" s="192">
        <v>2210108</v>
      </c>
      <c r="C1133" s="273" t="s">
        <v>924</v>
      </c>
      <c r="D1133" s="255">
        <v>20320</v>
      </c>
      <c r="E1133" s="255">
        <v>6421</v>
      </c>
      <c r="F1133" s="255">
        <v>6580</v>
      </c>
      <c r="G1133" s="253">
        <f>F1133/D1133</f>
        <v>0.323818897637795</v>
      </c>
      <c r="H1133" s="253">
        <f>F1133/E1133</f>
        <v>1.02476249805326</v>
      </c>
    </row>
    <row r="1134" spans="1:8">
      <c r="A1134" s="184">
        <f t="shared" si="190"/>
        <v>7</v>
      </c>
      <c r="B1134" s="192">
        <v>2210109</v>
      </c>
      <c r="C1134" s="273" t="s">
        <v>925</v>
      </c>
      <c r="D1134" s="255">
        <v>0</v>
      </c>
      <c r="E1134" s="255">
        <v>0</v>
      </c>
      <c r="F1134" s="255">
        <v>0</v>
      </c>
      <c r="G1134" s="253"/>
      <c r="H1134" s="253"/>
    </row>
    <row r="1135" spans="1:8">
      <c r="A1135" s="184">
        <f t="shared" si="190"/>
        <v>7</v>
      </c>
      <c r="B1135" s="192">
        <v>2210199</v>
      </c>
      <c r="C1135" s="273" t="s">
        <v>926</v>
      </c>
      <c r="D1135" s="255">
        <v>101</v>
      </c>
      <c r="E1135" s="255">
        <v>11129</v>
      </c>
      <c r="F1135" s="255">
        <v>12000</v>
      </c>
      <c r="G1135" s="253">
        <f>F1135/D1135</f>
        <v>118.811881188119</v>
      </c>
      <c r="H1135" s="253">
        <f>F1135/E1135</f>
        <v>1.0782639949681</v>
      </c>
    </row>
    <row r="1136" s="184" customFormat="1" spans="1:8">
      <c r="A1136" s="184">
        <f t="shared" si="190"/>
        <v>5</v>
      </c>
      <c r="B1136" s="192">
        <v>22102</v>
      </c>
      <c r="C1136" s="273" t="s">
        <v>927</v>
      </c>
      <c r="D1136" s="198">
        <f>SUM(D1137:D1139)</f>
        <v>10094</v>
      </c>
      <c r="E1136" s="198">
        <f t="shared" ref="D1136:F1136" si="194">SUM(E1137:E1139)</f>
        <v>9446</v>
      </c>
      <c r="F1136" s="198">
        <f t="shared" si="194"/>
        <v>10094</v>
      </c>
      <c r="G1136" s="253">
        <f>F1136/D1136</f>
        <v>1</v>
      </c>
      <c r="H1136" s="253">
        <f>F1136/E1136</f>
        <v>1.06860046580563</v>
      </c>
    </row>
    <row r="1137" spans="1:8">
      <c r="A1137" s="184">
        <f t="shared" si="190"/>
        <v>7</v>
      </c>
      <c r="B1137" s="192">
        <v>2210201</v>
      </c>
      <c r="C1137" s="273" t="s">
        <v>928</v>
      </c>
      <c r="D1137" s="255">
        <v>10094</v>
      </c>
      <c r="E1137" s="255">
        <v>9446</v>
      </c>
      <c r="F1137" s="255">
        <v>10094</v>
      </c>
      <c r="G1137" s="253">
        <f>F1137/D1137</f>
        <v>1</v>
      </c>
      <c r="H1137" s="253">
        <f>F1137/E1137</f>
        <v>1.06860046580563</v>
      </c>
    </row>
    <row r="1138" spans="1:8">
      <c r="A1138" s="184">
        <f t="shared" si="190"/>
        <v>7</v>
      </c>
      <c r="B1138" s="192">
        <v>2210202</v>
      </c>
      <c r="C1138" s="273" t="s">
        <v>929</v>
      </c>
      <c r="D1138" s="255">
        <v>0</v>
      </c>
      <c r="E1138" s="255">
        <v>0</v>
      </c>
      <c r="F1138" s="255">
        <v>0</v>
      </c>
      <c r="G1138" s="253"/>
      <c r="H1138" s="253"/>
    </row>
    <row r="1139" spans="1:8">
      <c r="A1139" s="184">
        <f t="shared" si="190"/>
        <v>7</v>
      </c>
      <c r="B1139" s="192">
        <v>2210203</v>
      </c>
      <c r="C1139" s="273" t="s">
        <v>930</v>
      </c>
      <c r="D1139" s="255">
        <v>0</v>
      </c>
      <c r="E1139" s="255">
        <v>0</v>
      </c>
      <c r="F1139" s="255">
        <v>0</v>
      </c>
      <c r="G1139" s="253"/>
      <c r="H1139" s="253"/>
    </row>
    <row r="1140" s="184" customFormat="1" spans="1:8">
      <c r="A1140" s="184">
        <f t="shared" si="190"/>
        <v>5</v>
      </c>
      <c r="B1140" s="192">
        <v>22103</v>
      </c>
      <c r="C1140" s="273" t="s">
        <v>931</v>
      </c>
      <c r="D1140" s="198">
        <f>SUM(D1141:D1143)</f>
        <v>0</v>
      </c>
      <c r="E1140" s="198">
        <f t="shared" ref="D1140:F1140" si="195">SUM(E1141:E1143)</f>
        <v>931</v>
      </c>
      <c r="F1140" s="198">
        <f t="shared" si="195"/>
        <v>0</v>
      </c>
      <c r="G1140" s="253"/>
      <c r="H1140" s="253"/>
    </row>
    <row r="1141" spans="1:8">
      <c r="A1141" s="184">
        <f t="shared" si="190"/>
        <v>7</v>
      </c>
      <c r="B1141" s="192">
        <v>2210301</v>
      </c>
      <c r="C1141" s="273" t="s">
        <v>932</v>
      </c>
      <c r="D1141" s="255">
        <v>0</v>
      </c>
      <c r="E1141" s="255">
        <v>0</v>
      </c>
      <c r="F1141" s="255">
        <v>0</v>
      </c>
      <c r="G1141" s="253"/>
      <c r="H1141" s="253"/>
    </row>
    <row r="1142" spans="1:8">
      <c r="A1142" s="184">
        <f t="shared" si="190"/>
        <v>7</v>
      </c>
      <c r="B1142" s="192">
        <v>2210302</v>
      </c>
      <c r="C1142" s="273" t="s">
        <v>933</v>
      </c>
      <c r="D1142" s="255">
        <v>0</v>
      </c>
      <c r="E1142" s="255">
        <v>27</v>
      </c>
      <c r="F1142" s="255">
        <v>0</v>
      </c>
      <c r="G1142" s="253"/>
      <c r="H1142" s="253"/>
    </row>
    <row r="1143" spans="1:8">
      <c r="A1143" s="184">
        <f t="shared" si="190"/>
        <v>7</v>
      </c>
      <c r="B1143" s="192">
        <v>2210399</v>
      </c>
      <c r="C1143" s="273" t="s">
        <v>934</v>
      </c>
      <c r="D1143" s="255">
        <v>0</v>
      </c>
      <c r="E1143" s="255">
        <v>904</v>
      </c>
      <c r="F1143" s="255">
        <v>0</v>
      </c>
      <c r="G1143" s="253"/>
      <c r="H1143" s="253"/>
    </row>
    <row r="1144" spans="1:8">
      <c r="A1144" s="184">
        <f t="shared" si="190"/>
        <v>3</v>
      </c>
      <c r="B1144" s="192">
        <v>222</v>
      </c>
      <c r="C1144" s="273" t="s">
        <v>935</v>
      </c>
      <c r="D1144" s="198">
        <f>SUM(D1145,D1163,D1169,D1175)</f>
        <v>2552</v>
      </c>
      <c r="E1144" s="198">
        <f t="shared" ref="D1144:F1144" si="196">SUM(E1145,E1163,E1169,E1175)</f>
        <v>1901</v>
      </c>
      <c r="F1144" s="198">
        <f t="shared" si="196"/>
        <v>2115</v>
      </c>
      <c r="G1144" s="253">
        <f>F1144/D1144</f>
        <v>0.828761755485893</v>
      </c>
      <c r="H1144" s="253">
        <f>F1144/E1144</f>
        <v>1.11257233035245</v>
      </c>
    </row>
    <row r="1145" s="184" customFormat="1" spans="1:8">
      <c r="A1145" s="184">
        <f t="shared" si="190"/>
        <v>5</v>
      </c>
      <c r="B1145" s="192">
        <v>22201</v>
      </c>
      <c r="C1145" s="273" t="s">
        <v>936</v>
      </c>
      <c r="D1145" s="198">
        <f>SUM(D1146:D1162)</f>
        <v>2552</v>
      </c>
      <c r="E1145" s="198">
        <f t="shared" ref="D1145:F1145" si="197">SUM(E1146:E1162)</f>
        <v>1901</v>
      </c>
      <c r="F1145" s="198">
        <f t="shared" si="197"/>
        <v>2115</v>
      </c>
      <c r="G1145" s="253">
        <f>F1145/D1145</f>
        <v>0.828761755485893</v>
      </c>
      <c r="H1145" s="253">
        <f>F1145/E1145</f>
        <v>1.11257233035245</v>
      </c>
    </row>
    <row r="1146" spans="1:8">
      <c r="A1146" s="184">
        <f t="shared" si="190"/>
        <v>7</v>
      </c>
      <c r="B1146" s="192">
        <v>2220101</v>
      </c>
      <c r="C1146" s="273" t="s">
        <v>67</v>
      </c>
      <c r="D1146" s="255">
        <v>0</v>
      </c>
      <c r="E1146" s="255">
        <v>0</v>
      </c>
      <c r="F1146" s="255">
        <v>0</v>
      </c>
      <c r="G1146" s="253"/>
      <c r="H1146" s="253"/>
    </row>
    <row r="1147" spans="1:8">
      <c r="A1147" s="184">
        <f t="shared" si="190"/>
        <v>7</v>
      </c>
      <c r="B1147" s="192">
        <v>2220102</v>
      </c>
      <c r="C1147" s="273" t="s">
        <v>68</v>
      </c>
      <c r="D1147" s="255">
        <v>0</v>
      </c>
      <c r="E1147" s="255">
        <v>0</v>
      </c>
      <c r="F1147" s="255">
        <v>0</v>
      </c>
      <c r="G1147" s="253"/>
      <c r="H1147" s="253"/>
    </row>
    <row r="1148" spans="1:8">
      <c r="A1148" s="184">
        <f t="shared" si="190"/>
        <v>7</v>
      </c>
      <c r="B1148" s="192">
        <v>2220103</v>
      </c>
      <c r="C1148" s="273" t="s">
        <v>69</v>
      </c>
      <c r="D1148" s="255">
        <v>0</v>
      </c>
      <c r="E1148" s="255">
        <v>0</v>
      </c>
      <c r="F1148" s="255">
        <v>0</v>
      </c>
      <c r="G1148" s="253"/>
      <c r="H1148" s="253"/>
    </row>
    <row r="1149" spans="1:8">
      <c r="A1149" s="184">
        <f t="shared" si="190"/>
        <v>7</v>
      </c>
      <c r="B1149" s="192">
        <v>2220104</v>
      </c>
      <c r="C1149" s="273" t="s">
        <v>937</v>
      </c>
      <c r="D1149" s="255">
        <v>0</v>
      </c>
      <c r="E1149" s="255">
        <v>0</v>
      </c>
      <c r="F1149" s="255">
        <v>0</v>
      </c>
      <c r="G1149" s="253"/>
      <c r="H1149" s="253"/>
    </row>
    <row r="1150" spans="1:8">
      <c r="A1150" s="184">
        <f t="shared" si="190"/>
        <v>7</v>
      </c>
      <c r="B1150" s="192">
        <v>2220105</v>
      </c>
      <c r="C1150" s="273" t="s">
        <v>938</v>
      </c>
      <c r="D1150" s="255">
        <v>0</v>
      </c>
      <c r="E1150" s="255">
        <v>0</v>
      </c>
      <c r="F1150" s="255">
        <v>0</v>
      </c>
      <c r="G1150" s="253"/>
      <c r="H1150" s="253"/>
    </row>
    <row r="1151" spans="1:8">
      <c r="A1151" s="184">
        <f t="shared" si="190"/>
        <v>7</v>
      </c>
      <c r="B1151" s="192">
        <v>2220106</v>
      </c>
      <c r="C1151" s="273" t="s">
        <v>939</v>
      </c>
      <c r="D1151" s="255">
        <v>0</v>
      </c>
      <c r="E1151" s="255">
        <v>0</v>
      </c>
      <c r="F1151" s="255">
        <v>0</v>
      </c>
      <c r="G1151" s="253"/>
      <c r="H1151" s="253"/>
    </row>
    <row r="1152" spans="1:8">
      <c r="A1152" s="184">
        <f t="shared" si="190"/>
        <v>7</v>
      </c>
      <c r="B1152" s="192">
        <v>2220107</v>
      </c>
      <c r="C1152" s="273" t="s">
        <v>940</v>
      </c>
      <c r="D1152" s="255">
        <v>0</v>
      </c>
      <c r="E1152" s="255">
        <v>0</v>
      </c>
      <c r="F1152" s="255">
        <v>0</v>
      </c>
      <c r="G1152" s="253"/>
      <c r="H1152" s="253"/>
    </row>
    <row r="1153" spans="1:8">
      <c r="A1153" s="184">
        <f t="shared" si="190"/>
        <v>7</v>
      </c>
      <c r="B1153" s="192">
        <v>2220112</v>
      </c>
      <c r="C1153" s="273" t="s">
        <v>941</v>
      </c>
      <c r="D1153" s="255">
        <v>1398</v>
      </c>
      <c r="E1153" s="255">
        <v>1358</v>
      </c>
      <c r="F1153" s="255">
        <v>1400</v>
      </c>
      <c r="G1153" s="253">
        <f>F1153/D1153</f>
        <v>1.00143061516452</v>
      </c>
      <c r="H1153" s="253">
        <f>F1153/E1153</f>
        <v>1.03092783505155</v>
      </c>
    </row>
    <row r="1154" spans="1:8">
      <c r="A1154" s="184">
        <f t="shared" si="190"/>
        <v>7</v>
      </c>
      <c r="B1154" s="192">
        <v>2220113</v>
      </c>
      <c r="C1154" s="273" t="s">
        <v>942</v>
      </c>
      <c r="D1154" s="255">
        <v>0</v>
      </c>
      <c r="E1154" s="255">
        <v>0</v>
      </c>
      <c r="F1154" s="255">
        <v>0</v>
      </c>
      <c r="G1154" s="253"/>
      <c r="H1154" s="253"/>
    </row>
    <row r="1155" spans="1:8">
      <c r="A1155" s="184">
        <f t="shared" si="190"/>
        <v>7</v>
      </c>
      <c r="B1155" s="192">
        <v>2220114</v>
      </c>
      <c r="C1155" s="273" t="s">
        <v>943</v>
      </c>
      <c r="D1155" s="255">
        <v>0</v>
      </c>
      <c r="E1155" s="255">
        <v>0</v>
      </c>
      <c r="F1155" s="255">
        <v>0</v>
      </c>
      <c r="G1155" s="253"/>
      <c r="H1155" s="253"/>
    </row>
    <row r="1156" spans="1:8">
      <c r="A1156" s="184">
        <f t="shared" si="190"/>
        <v>7</v>
      </c>
      <c r="B1156" s="192">
        <v>2220115</v>
      </c>
      <c r="C1156" s="273" t="s">
        <v>944</v>
      </c>
      <c r="D1156" s="255">
        <v>350</v>
      </c>
      <c r="E1156" s="255">
        <v>246</v>
      </c>
      <c r="F1156" s="255">
        <v>350</v>
      </c>
      <c r="G1156" s="253">
        <f>F1156/D1156</f>
        <v>1</v>
      </c>
      <c r="H1156" s="253">
        <f>F1156/E1156</f>
        <v>1.42276422764228</v>
      </c>
    </row>
    <row r="1157" spans="1:8">
      <c r="A1157" s="184">
        <f t="shared" si="190"/>
        <v>7</v>
      </c>
      <c r="B1157" s="192">
        <v>2220118</v>
      </c>
      <c r="C1157" s="273" t="s">
        <v>945</v>
      </c>
      <c r="D1157" s="255">
        <v>0</v>
      </c>
      <c r="E1157" s="255">
        <v>0</v>
      </c>
      <c r="F1157" s="255">
        <v>0</v>
      </c>
      <c r="G1157" s="253"/>
      <c r="H1157" s="253"/>
    </row>
    <row r="1158" spans="1:8">
      <c r="A1158" s="184">
        <f t="shared" si="190"/>
        <v>7</v>
      </c>
      <c r="B1158" s="192">
        <v>2220119</v>
      </c>
      <c r="C1158" s="273" t="s">
        <v>946</v>
      </c>
      <c r="D1158" s="255">
        <v>0</v>
      </c>
      <c r="E1158" s="255">
        <v>0</v>
      </c>
      <c r="F1158" s="255">
        <v>0</v>
      </c>
      <c r="G1158" s="253"/>
      <c r="H1158" s="253"/>
    </row>
    <row r="1159" spans="1:8">
      <c r="A1159" s="184">
        <f t="shared" ref="A1159:A1222" si="198">LEN(B1159)</f>
        <v>7</v>
      </c>
      <c r="B1159" s="192">
        <v>2220120</v>
      </c>
      <c r="C1159" s="273" t="s">
        <v>947</v>
      </c>
      <c r="D1159" s="255">
        <v>0</v>
      </c>
      <c r="E1159" s="255">
        <v>32</v>
      </c>
      <c r="F1159" s="255">
        <v>0</v>
      </c>
      <c r="G1159" s="253"/>
      <c r="H1159" s="253"/>
    </row>
    <row r="1160" spans="1:8">
      <c r="A1160" s="184">
        <f t="shared" si="198"/>
        <v>7</v>
      </c>
      <c r="B1160" s="192">
        <v>2220121</v>
      </c>
      <c r="C1160" s="273" t="s">
        <v>948</v>
      </c>
      <c r="D1160" s="255">
        <v>0</v>
      </c>
      <c r="E1160" s="255">
        <v>0</v>
      </c>
      <c r="F1160" s="255">
        <v>0</v>
      </c>
      <c r="G1160" s="253"/>
      <c r="H1160" s="253"/>
    </row>
    <row r="1161" spans="1:8">
      <c r="A1161" s="184">
        <f t="shared" si="198"/>
        <v>7</v>
      </c>
      <c r="B1161" s="192">
        <v>2220150</v>
      </c>
      <c r="C1161" s="273" t="s">
        <v>76</v>
      </c>
      <c r="D1161" s="255">
        <v>0</v>
      </c>
      <c r="E1161" s="255">
        <v>0</v>
      </c>
      <c r="F1161" s="255">
        <v>0</v>
      </c>
      <c r="G1161" s="253"/>
      <c r="H1161" s="253"/>
    </row>
    <row r="1162" spans="1:8">
      <c r="A1162" s="184">
        <f t="shared" si="198"/>
        <v>7</v>
      </c>
      <c r="B1162" s="192">
        <v>2220199</v>
      </c>
      <c r="C1162" s="273" t="s">
        <v>949</v>
      </c>
      <c r="D1162" s="255">
        <v>804</v>
      </c>
      <c r="E1162" s="255">
        <v>265</v>
      </c>
      <c r="F1162" s="255">
        <v>365</v>
      </c>
      <c r="G1162" s="253">
        <f>F1162/D1162</f>
        <v>0.453980099502488</v>
      </c>
      <c r="H1162" s="253">
        <f>F1162/E1162</f>
        <v>1.37735849056604</v>
      </c>
    </row>
    <row r="1163" s="184" customFormat="1" spans="1:8">
      <c r="A1163" s="184">
        <f t="shared" si="198"/>
        <v>5</v>
      </c>
      <c r="B1163" s="192">
        <v>22203</v>
      </c>
      <c r="C1163" s="273" t="s">
        <v>950</v>
      </c>
      <c r="D1163" s="198">
        <f>SUM(D1164:D1168)</f>
        <v>0</v>
      </c>
      <c r="E1163" s="198">
        <f t="shared" ref="D1163:F1163" si="199">SUM(E1164:E1168)</f>
        <v>0</v>
      </c>
      <c r="F1163" s="198">
        <f t="shared" si="199"/>
        <v>0</v>
      </c>
      <c r="G1163" s="253"/>
      <c r="H1163" s="253"/>
    </row>
    <row r="1164" spans="1:8">
      <c r="A1164" s="184">
        <f t="shared" si="198"/>
        <v>7</v>
      </c>
      <c r="B1164" s="192">
        <v>2220301</v>
      </c>
      <c r="C1164" s="273" t="s">
        <v>951</v>
      </c>
      <c r="D1164" s="255">
        <v>0</v>
      </c>
      <c r="E1164" s="255">
        <v>0</v>
      </c>
      <c r="F1164" s="255">
        <v>0</v>
      </c>
      <c r="G1164" s="253"/>
      <c r="H1164" s="253"/>
    </row>
    <row r="1165" spans="1:8">
      <c r="A1165" s="184">
        <f t="shared" si="198"/>
        <v>7</v>
      </c>
      <c r="B1165" s="192">
        <v>2220303</v>
      </c>
      <c r="C1165" s="273" t="s">
        <v>952</v>
      </c>
      <c r="D1165" s="255">
        <v>0</v>
      </c>
      <c r="E1165" s="255">
        <v>0</v>
      </c>
      <c r="F1165" s="255">
        <v>0</v>
      </c>
      <c r="G1165" s="253"/>
      <c r="H1165" s="253"/>
    </row>
    <row r="1166" spans="1:8">
      <c r="A1166" s="184">
        <f t="shared" si="198"/>
        <v>7</v>
      </c>
      <c r="B1166" s="192">
        <v>2220304</v>
      </c>
      <c r="C1166" s="273" t="s">
        <v>953</v>
      </c>
      <c r="D1166" s="255">
        <v>0</v>
      </c>
      <c r="E1166" s="255">
        <v>0</v>
      </c>
      <c r="F1166" s="255">
        <v>0</v>
      </c>
      <c r="G1166" s="253"/>
      <c r="H1166" s="253"/>
    </row>
    <row r="1167" spans="1:8">
      <c r="A1167" s="184">
        <f t="shared" si="198"/>
        <v>7</v>
      </c>
      <c r="B1167" s="192">
        <v>2220305</v>
      </c>
      <c r="C1167" s="273" t="s">
        <v>954</v>
      </c>
      <c r="D1167" s="255">
        <v>0</v>
      </c>
      <c r="E1167" s="255">
        <v>0</v>
      </c>
      <c r="F1167" s="255">
        <v>0</v>
      </c>
      <c r="G1167" s="253"/>
      <c r="H1167" s="253"/>
    </row>
    <row r="1168" spans="1:8">
      <c r="A1168" s="184">
        <f t="shared" si="198"/>
        <v>7</v>
      </c>
      <c r="B1168" s="192">
        <v>2220399</v>
      </c>
      <c r="C1168" s="273" t="s">
        <v>955</v>
      </c>
      <c r="D1168" s="255">
        <v>0</v>
      </c>
      <c r="E1168" s="255">
        <v>0</v>
      </c>
      <c r="F1168" s="255">
        <v>0</v>
      </c>
      <c r="G1168" s="253"/>
      <c r="H1168" s="253"/>
    </row>
    <row r="1169" s="184" customFormat="1" spans="1:8">
      <c r="A1169" s="184">
        <f t="shared" si="198"/>
        <v>5</v>
      </c>
      <c r="B1169" s="192">
        <v>22204</v>
      </c>
      <c r="C1169" s="273" t="s">
        <v>956</v>
      </c>
      <c r="D1169" s="198">
        <f>SUM(D1170:D1174)</f>
        <v>0</v>
      </c>
      <c r="E1169" s="198">
        <f t="shared" ref="D1169:F1169" si="200">SUM(E1170:E1174)</f>
        <v>0</v>
      </c>
      <c r="F1169" s="198">
        <f t="shared" si="200"/>
        <v>0</v>
      </c>
      <c r="G1169" s="253"/>
      <c r="H1169" s="253"/>
    </row>
    <row r="1170" spans="1:8">
      <c r="A1170" s="184">
        <f t="shared" si="198"/>
        <v>7</v>
      </c>
      <c r="B1170" s="192">
        <v>2220401</v>
      </c>
      <c r="C1170" s="273" t="s">
        <v>957</v>
      </c>
      <c r="D1170" s="255">
        <v>0</v>
      </c>
      <c r="E1170" s="255">
        <v>0</v>
      </c>
      <c r="F1170" s="255">
        <v>0</v>
      </c>
      <c r="G1170" s="253"/>
      <c r="H1170" s="253"/>
    </row>
    <row r="1171" spans="1:8">
      <c r="A1171" s="184">
        <f t="shared" si="198"/>
        <v>7</v>
      </c>
      <c r="B1171" s="192">
        <v>2220402</v>
      </c>
      <c r="C1171" s="273" t="s">
        <v>958</v>
      </c>
      <c r="D1171" s="255">
        <v>0</v>
      </c>
      <c r="E1171" s="255">
        <v>0</v>
      </c>
      <c r="F1171" s="255">
        <v>0</v>
      </c>
      <c r="G1171" s="253"/>
      <c r="H1171" s="253"/>
    </row>
    <row r="1172" spans="1:8">
      <c r="A1172" s="184">
        <f t="shared" si="198"/>
        <v>7</v>
      </c>
      <c r="B1172" s="192">
        <v>2220403</v>
      </c>
      <c r="C1172" s="273" t="s">
        <v>959</v>
      </c>
      <c r="D1172" s="255">
        <v>0</v>
      </c>
      <c r="E1172" s="255">
        <v>0</v>
      </c>
      <c r="F1172" s="255">
        <v>0</v>
      </c>
      <c r="G1172" s="253"/>
      <c r="H1172" s="253"/>
    </row>
    <row r="1173" spans="1:8">
      <c r="A1173" s="184">
        <f t="shared" si="198"/>
        <v>7</v>
      </c>
      <c r="B1173" s="192">
        <v>2220404</v>
      </c>
      <c r="C1173" s="273" t="s">
        <v>960</v>
      </c>
      <c r="D1173" s="255">
        <v>0</v>
      </c>
      <c r="E1173" s="255">
        <v>0</v>
      </c>
      <c r="F1173" s="255">
        <v>0</v>
      </c>
      <c r="G1173" s="253"/>
      <c r="H1173" s="253"/>
    </row>
    <row r="1174" spans="1:8">
      <c r="A1174" s="184">
        <f t="shared" si="198"/>
        <v>7</v>
      </c>
      <c r="B1174" s="192">
        <v>2220499</v>
      </c>
      <c r="C1174" s="273" t="s">
        <v>961</v>
      </c>
      <c r="D1174" s="255">
        <v>0</v>
      </c>
      <c r="E1174" s="255">
        <v>0</v>
      </c>
      <c r="F1174" s="255">
        <v>0</v>
      </c>
      <c r="G1174" s="253"/>
      <c r="H1174" s="253"/>
    </row>
    <row r="1175" s="184" customFormat="1" spans="1:8">
      <c r="A1175" s="184">
        <f t="shared" si="198"/>
        <v>5</v>
      </c>
      <c r="B1175" s="192">
        <v>22205</v>
      </c>
      <c r="C1175" s="273" t="s">
        <v>962</v>
      </c>
      <c r="D1175" s="198">
        <f>SUM(D1176:D1187)</f>
        <v>0</v>
      </c>
      <c r="E1175" s="198">
        <f t="shared" ref="D1175:F1175" si="201">SUM(E1176:E1187)</f>
        <v>0</v>
      </c>
      <c r="F1175" s="198">
        <f t="shared" si="201"/>
        <v>0</v>
      </c>
      <c r="G1175" s="253"/>
      <c r="H1175" s="253"/>
    </row>
    <row r="1176" spans="1:8">
      <c r="A1176" s="184">
        <f t="shared" si="198"/>
        <v>7</v>
      </c>
      <c r="B1176" s="192">
        <v>2220501</v>
      </c>
      <c r="C1176" s="273" t="s">
        <v>963</v>
      </c>
      <c r="D1176" s="255">
        <v>0</v>
      </c>
      <c r="E1176" s="255">
        <v>0</v>
      </c>
      <c r="F1176" s="255">
        <v>0</v>
      </c>
      <c r="G1176" s="253"/>
      <c r="H1176" s="253"/>
    </row>
    <row r="1177" spans="1:8">
      <c r="A1177" s="184">
        <f t="shared" si="198"/>
        <v>7</v>
      </c>
      <c r="B1177" s="192">
        <v>2220502</v>
      </c>
      <c r="C1177" s="273" t="s">
        <v>964</v>
      </c>
      <c r="D1177" s="255">
        <v>0</v>
      </c>
      <c r="E1177" s="255">
        <v>0</v>
      </c>
      <c r="F1177" s="255">
        <v>0</v>
      </c>
      <c r="G1177" s="253"/>
      <c r="H1177" s="253"/>
    </row>
    <row r="1178" spans="1:8">
      <c r="A1178" s="184">
        <f t="shared" si="198"/>
        <v>7</v>
      </c>
      <c r="B1178" s="192">
        <v>2220503</v>
      </c>
      <c r="C1178" s="273" t="s">
        <v>965</v>
      </c>
      <c r="D1178" s="255">
        <v>0</v>
      </c>
      <c r="E1178" s="255">
        <v>0</v>
      </c>
      <c r="F1178" s="255">
        <v>0</v>
      </c>
      <c r="G1178" s="253"/>
      <c r="H1178" s="253"/>
    </row>
    <row r="1179" spans="1:8">
      <c r="A1179" s="184">
        <f t="shared" si="198"/>
        <v>7</v>
      </c>
      <c r="B1179" s="192">
        <v>2220504</v>
      </c>
      <c r="C1179" s="273" t="s">
        <v>966</v>
      </c>
      <c r="D1179" s="255">
        <v>0</v>
      </c>
      <c r="E1179" s="255">
        <v>0</v>
      </c>
      <c r="F1179" s="255">
        <v>0</v>
      </c>
      <c r="G1179" s="253"/>
      <c r="H1179" s="253"/>
    </row>
    <row r="1180" spans="1:8">
      <c r="A1180" s="184">
        <f t="shared" si="198"/>
        <v>7</v>
      </c>
      <c r="B1180" s="192">
        <v>2220505</v>
      </c>
      <c r="C1180" s="273" t="s">
        <v>967</v>
      </c>
      <c r="D1180" s="255">
        <v>0</v>
      </c>
      <c r="E1180" s="255">
        <v>0</v>
      </c>
      <c r="F1180" s="255">
        <v>0</v>
      </c>
      <c r="G1180" s="253"/>
      <c r="H1180" s="253"/>
    </row>
    <row r="1181" spans="1:8">
      <c r="A1181" s="184">
        <f t="shared" si="198"/>
        <v>7</v>
      </c>
      <c r="B1181" s="192">
        <v>2220506</v>
      </c>
      <c r="C1181" s="273" t="s">
        <v>968</v>
      </c>
      <c r="D1181" s="255">
        <v>0</v>
      </c>
      <c r="E1181" s="255">
        <v>0</v>
      </c>
      <c r="F1181" s="255">
        <v>0</v>
      </c>
      <c r="G1181" s="253"/>
      <c r="H1181" s="253"/>
    </row>
    <row r="1182" spans="1:8">
      <c r="A1182" s="184">
        <f t="shared" si="198"/>
        <v>7</v>
      </c>
      <c r="B1182" s="192">
        <v>2220507</v>
      </c>
      <c r="C1182" s="273" t="s">
        <v>969</v>
      </c>
      <c r="D1182" s="255">
        <v>0</v>
      </c>
      <c r="E1182" s="255">
        <v>0</v>
      </c>
      <c r="F1182" s="255">
        <v>0</v>
      </c>
      <c r="G1182" s="253"/>
      <c r="H1182" s="253"/>
    </row>
    <row r="1183" spans="1:8">
      <c r="A1183" s="184">
        <f t="shared" si="198"/>
        <v>7</v>
      </c>
      <c r="B1183" s="192">
        <v>2220508</v>
      </c>
      <c r="C1183" s="273" t="s">
        <v>970</v>
      </c>
      <c r="D1183" s="255">
        <v>0</v>
      </c>
      <c r="E1183" s="255">
        <v>0</v>
      </c>
      <c r="F1183" s="255">
        <v>0</v>
      </c>
      <c r="G1183" s="253"/>
      <c r="H1183" s="253"/>
    </row>
    <row r="1184" spans="1:8">
      <c r="A1184" s="184">
        <f t="shared" si="198"/>
        <v>7</v>
      </c>
      <c r="B1184" s="192">
        <v>2220509</v>
      </c>
      <c r="C1184" s="273" t="s">
        <v>971</v>
      </c>
      <c r="D1184" s="255">
        <v>0</v>
      </c>
      <c r="E1184" s="255">
        <v>0</v>
      </c>
      <c r="F1184" s="255">
        <v>0</v>
      </c>
      <c r="G1184" s="253"/>
      <c r="H1184" s="253"/>
    </row>
    <row r="1185" spans="1:8">
      <c r="A1185" s="184">
        <f t="shared" si="198"/>
        <v>7</v>
      </c>
      <c r="B1185" s="192">
        <v>2220510</v>
      </c>
      <c r="C1185" s="273" t="s">
        <v>972</v>
      </c>
      <c r="D1185" s="255">
        <v>0</v>
      </c>
      <c r="E1185" s="255">
        <v>0</v>
      </c>
      <c r="F1185" s="255">
        <v>0</v>
      </c>
      <c r="G1185" s="253"/>
      <c r="H1185" s="253"/>
    </row>
    <row r="1186" spans="1:8">
      <c r="A1186" s="184">
        <f t="shared" si="198"/>
        <v>7</v>
      </c>
      <c r="B1186" s="192">
        <v>2220511</v>
      </c>
      <c r="C1186" s="273" t="s">
        <v>973</v>
      </c>
      <c r="D1186" s="255">
        <v>0</v>
      </c>
      <c r="E1186" s="255">
        <v>0</v>
      </c>
      <c r="F1186" s="255">
        <v>0</v>
      </c>
      <c r="G1186" s="253"/>
      <c r="H1186" s="253"/>
    </row>
    <row r="1187" spans="1:8">
      <c r="A1187" s="184">
        <f t="shared" si="198"/>
        <v>7</v>
      </c>
      <c r="B1187" s="192">
        <v>2220599</v>
      </c>
      <c r="C1187" s="273" t="s">
        <v>974</v>
      </c>
      <c r="D1187" s="255">
        <v>0</v>
      </c>
      <c r="E1187" s="255">
        <v>0</v>
      </c>
      <c r="F1187" s="255">
        <v>0</v>
      </c>
      <c r="G1187" s="253"/>
      <c r="H1187" s="253"/>
    </row>
    <row r="1188" spans="1:8">
      <c r="A1188" s="184">
        <f t="shared" si="198"/>
        <v>3</v>
      </c>
      <c r="B1188" s="192">
        <v>224</v>
      </c>
      <c r="C1188" s="273" t="s">
        <v>975</v>
      </c>
      <c r="D1188" s="198">
        <f>SUM(D1189,D1200,D1206,D1214,D1227,D1231,D1235)</f>
        <v>2594</v>
      </c>
      <c r="E1188" s="198">
        <f t="shared" ref="D1188:F1188" si="202">SUM(E1189,E1200,E1206,E1214,E1227,E1231,E1235)</f>
        <v>3909</v>
      </c>
      <c r="F1188" s="198">
        <f t="shared" si="202"/>
        <v>4184</v>
      </c>
      <c r="G1188" s="253">
        <f>F1188/D1188</f>
        <v>1.61295296838859</v>
      </c>
      <c r="H1188" s="253">
        <f>F1188/E1188</f>
        <v>1.07035047326682</v>
      </c>
    </row>
    <row r="1189" s="184" customFormat="1" spans="1:8">
      <c r="A1189" s="184">
        <f t="shared" si="198"/>
        <v>5</v>
      </c>
      <c r="B1189" s="192">
        <v>22401</v>
      </c>
      <c r="C1189" s="273" t="s">
        <v>976</v>
      </c>
      <c r="D1189" s="198">
        <f>SUM(D1190:D1199)</f>
        <v>917</v>
      </c>
      <c r="E1189" s="198">
        <f t="shared" ref="D1189:F1189" si="203">SUM(E1190:E1199)</f>
        <v>999</v>
      </c>
      <c r="F1189" s="198">
        <f t="shared" si="203"/>
        <v>1236</v>
      </c>
      <c r="G1189" s="253">
        <f>F1189/D1189</f>
        <v>1.34787350054526</v>
      </c>
      <c r="H1189" s="253">
        <f>F1189/E1189</f>
        <v>1.23723723723724</v>
      </c>
    </row>
    <row r="1190" spans="1:8">
      <c r="A1190" s="184">
        <f t="shared" si="198"/>
        <v>7</v>
      </c>
      <c r="B1190" s="192">
        <v>2240101</v>
      </c>
      <c r="C1190" s="273" t="s">
        <v>67</v>
      </c>
      <c r="D1190" s="255">
        <v>442</v>
      </c>
      <c r="E1190" s="255">
        <v>443</v>
      </c>
      <c r="F1190" s="255">
        <v>445</v>
      </c>
      <c r="G1190" s="253">
        <f>F1190/D1190</f>
        <v>1.00678733031674</v>
      </c>
      <c r="H1190" s="253">
        <f>F1190/E1190</f>
        <v>1.00451467268623</v>
      </c>
    </row>
    <row r="1191" spans="1:8">
      <c r="A1191" s="184">
        <f t="shared" si="198"/>
        <v>7</v>
      </c>
      <c r="B1191" s="192">
        <v>2240102</v>
      </c>
      <c r="C1191" s="273" t="s">
        <v>68</v>
      </c>
      <c r="D1191" s="255">
        <v>0</v>
      </c>
      <c r="E1191" s="255">
        <v>0</v>
      </c>
      <c r="F1191" s="255">
        <v>0</v>
      </c>
      <c r="G1191" s="253"/>
      <c r="H1191" s="253"/>
    </row>
    <row r="1192" spans="1:8">
      <c r="A1192" s="184">
        <f t="shared" si="198"/>
        <v>7</v>
      </c>
      <c r="B1192" s="192">
        <v>2240103</v>
      </c>
      <c r="C1192" s="273" t="s">
        <v>69</v>
      </c>
      <c r="D1192" s="255">
        <v>0</v>
      </c>
      <c r="E1192" s="255">
        <v>0</v>
      </c>
      <c r="F1192" s="255">
        <v>0</v>
      </c>
      <c r="G1192" s="253"/>
      <c r="H1192" s="253"/>
    </row>
    <row r="1193" spans="1:8">
      <c r="A1193" s="184">
        <f t="shared" si="198"/>
        <v>7</v>
      </c>
      <c r="B1193" s="192">
        <v>2240104</v>
      </c>
      <c r="C1193" s="273" t="s">
        <v>977</v>
      </c>
      <c r="D1193" s="255">
        <v>0</v>
      </c>
      <c r="E1193" s="255">
        <v>0</v>
      </c>
      <c r="F1193" s="255">
        <v>0</v>
      </c>
      <c r="G1193" s="253"/>
      <c r="H1193" s="253"/>
    </row>
    <row r="1194" spans="1:8">
      <c r="A1194" s="184">
        <f t="shared" si="198"/>
        <v>7</v>
      </c>
      <c r="B1194" s="192">
        <v>2240105</v>
      </c>
      <c r="C1194" s="273" t="s">
        <v>978</v>
      </c>
      <c r="D1194" s="255">
        <v>0</v>
      </c>
      <c r="E1194" s="255">
        <v>0</v>
      </c>
      <c r="F1194" s="255">
        <v>0</v>
      </c>
      <c r="G1194" s="253"/>
      <c r="H1194" s="253"/>
    </row>
    <row r="1195" spans="1:8">
      <c r="A1195" s="184">
        <f t="shared" si="198"/>
        <v>7</v>
      </c>
      <c r="B1195" s="192">
        <v>2240106</v>
      </c>
      <c r="C1195" s="273" t="s">
        <v>979</v>
      </c>
      <c r="D1195" s="255">
        <v>383</v>
      </c>
      <c r="E1195" s="255">
        <v>182</v>
      </c>
      <c r="F1195" s="255">
        <v>350</v>
      </c>
      <c r="G1195" s="253">
        <f>F1195/D1195</f>
        <v>0.913838120104439</v>
      </c>
      <c r="H1195" s="253">
        <f>F1195/E1195</f>
        <v>1.92307692307692</v>
      </c>
    </row>
    <row r="1196" spans="1:8">
      <c r="A1196" s="184">
        <f t="shared" si="198"/>
        <v>7</v>
      </c>
      <c r="B1196" s="192">
        <v>2240108</v>
      </c>
      <c r="C1196" s="273" t="s">
        <v>980</v>
      </c>
      <c r="D1196" s="255">
        <v>17</v>
      </c>
      <c r="E1196" s="255">
        <v>231</v>
      </c>
      <c r="F1196" s="255">
        <v>280</v>
      </c>
      <c r="G1196" s="253"/>
      <c r="H1196" s="253">
        <f>F1196/E1196</f>
        <v>1.21212121212121</v>
      </c>
    </row>
    <row r="1197" spans="1:8">
      <c r="A1197" s="184">
        <f t="shared" si="198"/>
        <v>7</v>
      </c>
      <c r="B1197" s="192">
        <v>2240109</v>
      </c>
      <c r="C1197" s="273" t="s">
        <v>981</v>
      </c>
      <c r="D1197" s="255">
        <v>11</v>
      </c>
      <c r="E1197" s="255">
        <v>10</v>
      </c>
      <c r="F1197" s="255">
        <v>11</v>
      </c>
      <c r="G1197" s="253"/>
      <c r="H1197" s="253">
        <f>F1197/E1197</f>
        <v>1.1</v>
      </c>
    </row>
    <row r="1198" spans="1:8">
      <c r="A1198" s="184">
        <f t="shared" si="198"/>
        <v>7</v>
      </c>
      <c r="B1198" s="192">
        <v>2240150</v>
      </c>
      <c r="C1198" s="273" t="s">
        <v>76</v>
      </c>
      <c r="D1198" s="255">
        <v>0</v>
      </c>
      <c r="E1198" s="255">
        <v>0</v>
      </c>
      <c r="F1198" s="255">
        <v>0</v>
      </c>
      <c r="G1198" s="253"/>
      <c r="H1198" s="253"/>
    </row>
    <row r="1199" spans="1:8">
      <c r="A1199" s="184">
        <f t="shared" si="198"/>
        <v>7</v>
      </c>
      <c r="B1199" s="192">
        <v>2240199</v>
      </c>
      <c r="C1199" s="273" t="s">
        <v>982</v>
      </c>
      <c r="D1199" s="255">
        <v>64</v>
      </c>
      <c r="E1199" s="255">
        <v>133</v>
      </c>
      <c r="F1199" s="255">
        <v>150</v>
      </c>
      <c r="G1199" s="253">
        <f>F1199/D1199</f>
        <v>2.34375</v>
      </c>
      <c r="H1199" s="253">
        <f>F1199/E1199</f>
        <v>1.12781954887218</v>
      </c>
    </row>
    <row r="1200" s="184" customFormat="1" spans="1:8">
      <c r="A1200" s="184">
        <f t="shared" si="198"/>
        <v>5</v>
      </c>
      <c r="B1200" s="192">
        <v>22402</v>
      </c>
      <c r="C1200" s="273" t="s">
        <v>983</v>
      </c>
      <c r="D1200" s="198">
        <f>SUM(D1201:D1205)</f>
        <v>720</v>
      </c>
      <c r="E1200" s="198">
        <f t="shared" ref="D1200:F1200" si="204">SUM(E1201:E1205)</f>
        <v>756</v>
      </c>
      <c r="F1200" s="198">
        <f t="shared" si="204"/>
        <v>745</v>
      </c>
      <c r="G1200" s="253">
        <f>F1200/D1200</f>
        <v>1.03472222222222</v>
      </c>
      <c r="H1200" s="253">
        <f>F1200/E1200</f>
        <v>0.985449735449735</v>
      </c>
    </row>
    <row r="1201" spans="1:8">
      <c r="A1201" s="184">
        <f t="shared" si="198"/>
        <v>7</v>
      </c>
      <c r="B1201" s="192">
        <v>2240201</v>
      </c>
      <c r="C1201" s="273" t="s">
        <v>67</v>
      </c>
      <c r="D1201" s="255">
        <v>21</v>
      </c>
      <c r="E1201" s="255"/>
      <c r="F1201" s="255">
        <v>0</v>
      </c>
      <c r="G1201" s="253"/>
      <c r="H1201" s="253" t="e">
        <f>F1201/E1201</f>
        <v>#DIV/0!</v>
      </c>
    </row>
    <row r="1202" spans="1:8">
      <c r="A1202" s="184">
        <f t="shared" si="198"/>
        <v>7</v>
      </c>
      <c r="B1202" s="192">
        <v>2240202</v>
      </c>
      <c r="C1202" s="273" t="s">
        <v>68</v>
      </c>
      <c r="D1202" s="255">
        <v>0</v>
      </c>
      <c r="E1202" s="255">
        <v>0</v>
      </c>
      <c r="F1202" s="255">
        <v>0</v>
      </c>
      <c r="G1202" s="253"/>
      <c r="H1202" s="253"/>
    </row>
    <row r="1203" spans="1:8">
      <c r="A1203" s="184">
        <f t="shared" si="198"/>
        <v>7</v>
      </c>
      <c r="B1203" s="192">
        <v>2240203</v>
      </c>
      <c r="C1203" s="273" t="s">
        <v>69</v>
      </c>
      <c r="D1203" s="255">
        <v>0</v>
      </c>
      <c r="E1203" s="255">
        <v>0</v>
      </c>
      <c r="F1203" s="255">
        <v>0</v>
      </c>
      <c r="G1203" s="253"/>
      <c r="H1203" s="253"/>
    </row>
    <row r="1204" spans="1:8">
      <c r="A1204" s="184">
        <f t="shared" si="198"/>
        <v>7</v>
      </c>
      <c r="B1204" s="192">
        <v>2240204</v>
      </c>
      <c r="C1204" s="273" t="s">
        <v>984</v>
      </c>
      <c r="D1204" s="255">
        <v>32</v>
      </c>
      <c r="E1204" s="255">
        <v>683</v>
      </c>
      <c r="F1204" s="255">
        <v>585</v>
      </c>
      <c r="G1204" s="253">
        <f>F1204/D1204</f>
        <v>18.28125</v>
      </c>
      <c r="H1204" s="253">
        <f>F1204/E1204</f>
        <v>0.856515373352855</v>
      </c>
    </row>
    <row r="1205" spans="1:8">
      <c r="A1205" s="184">
        <f t="shared" si="198"/>
        <v>7</v>
      </c>
      <c r="B1205" s="192">
        <v>2240299</v>
      </c>
      <c r="C1205" s="273" t="s">
        <v>985</v>
      </c>
      <c r="D1205" s="255">
        <v>667</v>
      </c>
      <c r="E1205" s="255">
        <v>73</v>
      </c>
      <c r="F1205" s="255">
        <v>160</v>
      </c>
      <c r="G1205" s="253">
        <f>F1205/D1205</f>
        <v>0.239880059970015</v>
      </c>
      <c r="H1205" s="253">
        <f>F1205/E1205</f>
        <v>2.19178082191781</v>
      </c>
    </row>
    <row r="1206" s="184" customFormat="1" spans="1:8">
      <c r="A1206" s="184">
        <f t="shared" si="198"/>
        <v>5</v>
      </c>
      <c r="B1206" s="192">
        <v>22404</v>
      </c>
      <c r="C1206" s="273" t="s">
        <v>986</v>
      </c>
      <c r="D1206" s="198">
        <f>SUM(D1207:D1213)</f>
        <v>0</v>
      </c>
      <c r="E1206" s="198">
        <f t="shared" ref="D1206:F1206" si="205">SUM(E1207:E1213)</f>
        <v>349</v>
      </c>
      <c r="F1206" s="198">
        <f t="shared" si="205"/>
        <v>350</v>
      </c>
      <c r="G1206" s="253"/>
      <c r="H1206" s="253">
        <f>F1206/E1206</f>
        <v>1.00286532951289</v>
      </c>
    </row>
    <row r="1207" spans="1:8">
      <c r="A1207" s="184">
        <f t="shared" si="198"/>
        <v>7</v>
      </c>
      <c r="B1207" s="192">
        <v>2240401</v>
      </c>
      <c r="C1207" s="273" t="s">
        <v>67</v>
      </c>
      <c r="D1207" s="255">
        <v>0</v>
      </c>
      <c r="E1207" s="255">
        <v>0</v>
      </c>
      <c r="F1207" s="255">
        <v>0</v>
      </c>
      <c r="G1207" s="253"/>
      <c r="H1207" s="253"/>
    </row>
    <row r="1208" spans="1:8">
      <c r="A1208" s="184">
        <f t="shared" si="198"/>
        <v>7</v>
      </c>
      <c r="B1208" s="192">
        <v>2240402</v>
      </c>
      <c r="C1208" s="273" t="s">
        <v>68</v>
      </c>
      <c r="D1208" s="255">
        <v>0</v>
      </c>
      <c r="E1208" s="255">
        <v>0</v>
      </c>
      <c r="F1208" s="255">
        <v>0</v>
      </c>
      <c r="G1208" s="253"/>
      <c r="H1208" s="253"/>
    </row>
    <row r="1209" spans="1:8">
      <c r="A1209" s="184">
        <f t="shared" si="198"/>
        <v>7</v>
      </c>
      <c r="B1209" s="192">
        <v>2240403</v>
      </c>
      <c r="C1209" s="273" t="s">
        <v>69</v>
      </c>
      <c r="D1209" s="255">
        <v>0</v>
      </c>
      <c r="E1209" s="255">
        <v>0</v>
      </c>
      <c r="F1209" s="255">
        <v>0</v>
      </c>
      <c r="G1209" s="253"/>
      <c r="H1209" s="253"/>
    </row>
    <row r="1210" spans="1:8">
      <c r="A1210" s="184">
        <f t="shared" si="198"/>
        <v>7</v>
      </c>
      <c r="B1210" s="192">
        <v>2240404</v>
      </c>
      <c r="C1210" s="273" t="s">
        <v>987</v>
      </c>
      <c r="D1210" s="255">
        <v>0</v>
      </c>
      <c r="E1210" s="255">
        <v>0</v>
      </c>
      <c r="F1210" s="255">
        <v>0</v>
      </c>
      <c r="G1210" s="253"/>
      <c r="H1210" s="253"/>
    </row>
    <row r="1211" spans="1:8">
      <c r="A1211" s="184">
        <f t="shared" si="198"/>
        <v>7</v>
      </c>
      <c r="B1211" s="192">
        <v>2240405</v>
      </c>
      <c r="C1211" s="273" t="s">
        <v>988</v>
      </c>
      <c r="D1211" s="255">
        <v>0</v>
      </c>
      <c r="E1211" s="255">
        <v>0</v>
      </c>
      <c r="F1211" s="255">
        <v>0</v>
      </c>
      <c r="G1211" s="253"/>
      <c r="H1211" s="253"/>
    </row>
    <row r="1212" spans="1:8">
      <c r="A1212" s="184">
        <f t="shared" si="198"/>
        <v>7</v>
      </c>
      <c r="B1212" s="192">
        <v>2240450</v>
      </c>
      <c r="C1212" s="273" t="s">
        <v>76</v>
      </c>
      <c r="D1212" s="255">
        <v>0</v>
      </c>
      <c r="E1212" s="255">
        <v>0</v>
      </c>
      <c r="F1212" s="255">
        <v>0</v>
      </c>
      <c r="G1212" s="253"/>
      <c r="H1212" s="253"/>
    </row>
    <row r="1213" spans="1:8">
      <c r="A1213" s="184">
        <f t="shared" si="198"/>
        <v>7</v>
      </c>
      <c r="B1213" s="192">
        <v>2240499</v>
      </c>
      <c r="C1213" s="273" t="s">
        <v>989</v>
      </c>
      <c r="D1213" s="255">
        <v>0</v>
      </c>
      <c r="E1213" s="255">
        <v>349</v>
      </c>
      <c r="F1213" s="255">
        <v>350</v>
      </c>
      <c r="G1213" s="253"/>
      <c r="H1213" s="253">
        <f>F1213/E1213</f>
        <v>1.00286532951289</v>
      </c>
    </row>
    <row r="1214" s="184" customFormat="1" spans="1:8">
      <c r="A1214" s="184">
        <f t="shared" si="198"/>
        <v>5</v>
      </c>
      <c r="B1214" s="192">
        <v>22405</v>
      </c>
      <c r="C1214" s="273" t="s">
        <v>990</v>
      </c>
      <c r="D1214" s="198">
        <f>SUM(D1215:D1226)</f>
        <v>8</v>
      </c>
      <c r="E1214" s="198">
        <f t="shared" ref="D1214:F1214" si="206">SUM(E1215:E1226)</f>
        <v>8</v>
      </c>
      <c r="F1214" s="198">
        <f t="shared" si="206"/>
        <v>8</v>
      </c>
      <c r="G1214" s="253">
        <f>F1214/D1214</f>
        <v>1</v>
      </c>
      <c r="H1214" s="253">
        <f>F1214/E1214</f>
        <v>1</v>
      </c>
    </row>
    <row r="1215" spans="1:8">
      <c r="A1215" s="184">
        <f t="shared" si="198"/>
        <v>7</v>
      </c>
      <c r="B1215" s="192">
        <v>2240501</v>
      </c>
      <c r="C1215" s="273" t="s">
        <v>67</v>
      </c>
      <c r="D1215" s="255">
        <v>0</v>
      </c>
      <c r="E1215" s="255">
        <v>0</v>
      </c>
      <c r="F1215" s="255">
        <v>0</v>
      </c>
      <c r="G1215" s="253"/>
      <c r="H1215" s="253"/>
    </row>
    <row r="1216" spans="1:8">
      <c r="A1216" s="184">
        <f t="shared" si="198"/>
        <v>7</v>
      </c>
      <c r="B1216" s="192">
        <v>2240502</v>
      </c>
      <c r="C1216" s="273" t="s">
        <v>68</v>
      </c>
      <c r="D1216" s="255">
        <v>0</v>
      </c>
      <c r="E1216" s="255">
        <v>0</v>
      </c>
      <c r="F1216" s="255">
        <v>0</v>
      </c>
      <c r="G1216" s="253"/>
      <c r="H1216" s="253"/>
    </row>
    <row r="1217" spans="1:8">
      <c r="A1217" s="184">
        <f t="shared" si="198"/>
        <v>7</v>
      </c>
      <c r="B1217" s="192">
        <v>2240503</v>
      </c>
      <c r="C1217" s="273" t="s">
        <v>69</v>
      </c>
      <c r="D1217" s="255">
        <v>0</v>
      </c>
      <c r="E1217" s="255">
        <v>0</v>
      </c>
      <c r="F1217" s="255">
        <v>0</v>
      </c>
      <c r="G1217" s="253"/>
      <c r="H1217" s="253"/>
    </row>
    <row r="1218" spans="1:8">
      <c r="A1218" s="184">
        <f t="shared" si="198"/>
        <v>7</v>
      </c>
      <c r="B1218" s="192">
        <v>2240504</v>
      </c>
      <c r="C1218" s="273" t="s">
        <v>991</v>
      </c>
      <c r="D1218" s="255">
        <v>0</v>
      </c>
      <c r="E1218" s="255">
        <v>0</v>
      </c>
      <c r="F1218" s="255">
        <v>0</v>
      </c>
      <c r="G1218" s="253"/>
      <c r="H1218" s="253"/>
    </row>
    <row r="1219" spans="1:8">
      <c r="A1219" s="184">
        <f t="shared" si="198"/>
        <v>7</v>
      </c>
      <c r="B1219" s="192">
        <v>2240505</v>
      </c>
      <c r="C1219" s="273" t="s">
        <v>992</v>
      </c>
      <c r="D1219" s="255">
        <v>0</v>
      </c>
      <c r="E1219" s="255">
        <v>0</v>
      </c>
      <c r="F1219" s="255">
        <v>0</v>
      </c>
      <c r="G1219" s="253"/>
      <c r="H1219" s="253"/>
    </row>
    <row r="1220" spans="1:8">
      <c r="A1220" s="184">
        <f t="shared" si="198"/>
        <v>7</v>
      </c>
      <c r="B1220" s="192">
        <v>2240506</v>
      </c>
      <c r="C1220" s="273" t="s">
        <v>993</v>
      </c>
      <c r="D1220" s="255">
        <v>0</v>
      </c>
      <c r="E1220" s="255">
        <v>0</v>
      </c>
      <c r="F1220" s="255">
        <v>0</v>
      </c>
      <c r="G1220" s="253"/>
      <c r="H1220" s="253"/>
    </row>
    <row r="1221" spans="1:8">
      <c r="A1221" s="184">
        <f t="shared" si="198"/>
        <v>7</v>
      </c>
      <c r="B1221" s="192">
        <v>2240507</v>
      </c>
      <c r="C1221" s="273" t="s">
        <v>994</v>
      </c>
      <c r="D1221" s="255">
        <v>0</v>
      </c>
      <c r="E1221" s="255">
        <v>0</v>
      </c>
      <c r="F1221" s="255">
        <v>0</v>
      </c>
      <c r="G1221" s="253"/>
      <c r="H1221" s="253"/>
    </row>
    <row r="1222" spans="1:8">
      <c r="A1222" s="184">
        <f t="shared" si="198"/>
        <v>7</v>
      </c>
      <c r="B1222" s="192">
        <v>2240508</v>
      </c>
      <c r="C1222" s="273" t="s">
        <v>995</v>
      </c>
      <c r="D1222" s="255">
        <v>0</v>
      </c>
      <c r="E1222" s="255">
        <v>0</v>
      </c>
      <c r="F1222" s="255">
        <v>0</v>
      </c>
      <c r="G1222" s="253"/>
      <c r="H1222" s="253"/>
    </row>
    <row r="1223" spans="1:8">
      <c r="A1223" s="184">
        <f t="shared" ref="A1223:A1247" si="207">LEN(B1223)</f>
        <v>7</v>
      </c>
      <c r="B1223" s="192">
        <v>2240509</v>
      </c>
      <c r="C1223" s="273" t="s">
        <v>996</v>
      </c>
      <c r="D1223" s="255">
        <v>0</v>
      </c>
      <c r="E1223" s="255">
        <v>0</v>
      </c>
      <c r="F1223" s="255">
        <v>0</v>
      </c>
      <c r="G1223" s="253"/>
      <c r="H1223" s="253"/>
    </row>
    <row r="1224" spans="1:8">
      <c r="A1224" s="184">
        <f t="shared" si="207"/>
        <v>7</v>
      </c>
      <c r="B1224" s="192">
        <v>2240510</v>
      </c>
      <c r="C1224" s="273" t="s">
        <v>997</v>
      </c>
      <c r="D1224" s="255">
        <v>0</v>
      </c>
      <c r="E1224" s="255">
        <v>0</v>
      </c>
      <c r="F1224" s="255">
        <v>0</v>
      </c>
      <c r="G1224" s="253"/>
      <c r="H1224" s="253"/>
    </row>
    <row r="1225" spans="1:8">
      <c r="A1225" s="184">
        <f t="shared" si="207"/>
        <v>7</v>
      </c>
      <c r="B1225" s="192">
        <v>2240550</v>
      </c>
      <c r="C1225" s="273" t="s">
        <v>998</v>
      </c>
      <c r="D1225" s="255">
        <v>0</v>
      </c>
      <c r="E1225" s="255">
        <v>0</v>
      </c>
      <c r="F1225" s="255">
        <v>0</v>
      </c>
      <c r="G1225" s="253"/>
      <c r="H1225" s="253"/>
    </row>
    <row r="1226" spans="1:8">
      <c r="A1226" s="184">
        <f t="shared" si="207"/>
        <v>7</v>
      </c>
      <c r="B1226" s="192">
        <v>2240599</v>
      </c>
      <c r="C1226" s="273" t="s">
        <v>999</v>
      </c>
      <c r="D1226" s="255">
        <v>8</v>
      </c>
      <c r="E1226" s="255">
        <v>8</v>
      </c>
      <c r="F1226" s="255">
        <v>8</v>
      </c>
      <c r="G1226" s="253">
        <f>F1226/D1226</f>
        <v>1</v>
      </c>
      <c r="H1226" s="253">
        <f>F1226/E1226</f>
        <v>1</v>
      </c>
    </row>
    <row r="1227" s="184" customFormat="1" spans="1:8">
      <c r="A1227" s="184">
        <f t="shared" si="207"/>
        <v>5</v>
      </c>
      <c r="B1227" s="192">
        <v>22406</v>
      </c>
      <c r="C1227" s="273" t="s">
        <v>1000</v>
      </c>
      <c r="D1227" s="198">
        <f>SUM(D1228:D1230)</f>
        <v>314</v>
      </c>
      <c r="E1227" s="198">
        <f t="shared" ref="D1227:F1227" si="208">SUM(E1228:E1230)</f>
        <v>448</v>
      </c>
      <c r="F1227" s="198">
        <f t="shared" si="208"/>
        <v>585</v>
      </c>
      <c r="G1227" s="253">
        <f>F1227/D1227</f>
        <v>1.86305732484076</v>
      </c>
      <c r="H1227" s="253">
        <f>F1227/E1227</f>
        <v>1.30580357142857</v>
      </c>
    </row>
    <row r="1228" spans="1:8">
      <c r="A1228" s="184">
        <f t="shared" si="207"/>
        <v>7</v>
      </c>
      <c r="B1228" s="192">
        <v>2240601</v>
      </c>
      <c r="C1228" s="273" t="s">
        <v>1001</v>
      </c>
      <c r="D1228" s="255">
        <v>160</v>
      </c>
      <c r="E1228" s="255">
        <v>61</v>
      </c>
      <c r="F1228" s="255">
        <v>160</v>
      </c>
      <c r="G1228" s="253">
        <f>F1228/D1228</f>
        <v>1</v>
      </c>
      <c r="H1228" s="253">
        <f>F1228/E1228</f>
        <v>2.62295081967213</v>
      </c>
    </row>
    <row r="1229" spans="1:8">
      <c r="A1229" s="184">
        <f t="shared" si="207"/>
        <v>7</v>
      </c>
      <c r="B1229" s="192">
        <v>2240602</v>
      </c>
      <c r="C1229" s="273" t="s">
        <v>1002</v>
      </c>
      <c r="D1229" s="255">
        <v>0</v>
      </c>
      <c r="E1229" s="255">
        <v>75</v>
      </c>
      <c r="F1229" s="255">
        <v>75</v>
      </c>
      <c r="G1229" s="253"/>
      <c r="H1229" s="253">
        <f>F1229/E1229</f>
        <v>1</v>
      </c>
    </row>
    <row r="1230" spans="1:8">
      <c r="A1230" s="184">
        <f t="shared" si="207"/>
        <v>7</v>
      </c>
      <c r="B1230" s="192">
        <v>2240699</v>
      </c>
      <c r="C1230" s="273" t="s">
        <v>1003</v>
      </c>
      <c r="D1230" s="255">
        <v>154</v>
      </c>
      <c r="E1230" s="255">
        <v>312</v>
      </c>
      <c r="F1230" s="255">
        <v>350</v>
      </c>
      <c r="G1230" s="253">
        <f>F1230/D1230</f>
        <v>2.27272727272727</v>
      </c>
      <c r="H1230" s="253">
        <f t="shared" ref="H1230:H1235" si="209">F1230/E1230</f>
        <v>1.12179487179487</v>
      </c>
    </row>
    <row r="1231" s="184" customFormat="1" spans="1:8">
      <c r="A1231" s="184">
        <f t="shared" si="207"/>
        <v>5</v>
      </c>
      <c r="B1231" s="192">
        <v>22407</v>
      </c>
      <c r="C1231" s="273" t="s">
        <v>1004</v>
      </c>
      <c r="D1231" s="198">
        <f>SUM(D1232:D1234)</f>
        <v>574</v>
      </c>
      <c r="E1231" s="198">
        <f t="shared" ref="D1231:F1231" si="210">SUM(E1232:E1234)</f>
        <v>1220</v>
      </c>
      <c r="F1231" s="198">
        <f t="shared" si="210"/>
        <v>1140</v>
      </c>
      <c r="G1231" s="253">
        <f>F1231/D1231</f>
        <v>1.98606271777003</v>
      </c>
      <c r="H1231" s="253">
        <f t="shared" si="209"/>
        <v>0.934426229508197</v>
      </c>
    </row>
    <row r="1232" spans="1:8">
      <c r="A1232" s="184">
        <f t="shared" si="207"/>
        <v>7</v>
      </c>
      <c r="B1232" s="192">
        <v>2240703</v>
      </c>
      <c r="C1232" s="273" t="s">
        <v>1005</v>
      </c>
      <c r="D1232" s="255">
        <v>485</v>
      </c>
      <c r="E1232" s="255">
        <v>538</v>
      </c>
      <c r="F1232" s="255">
        <v>550</v>
      </c>
      <c r="G1232" s="253">
        <f>F1232/D1232</f>
        <v>1.1340206185567</v>
      </c>
      <c r="H1232" s="253">
        <f t="shared" si="209"/>
        <v>1.02230483271375</v>
      </c>
    </row>
    <row r="1233" spans="1:8">
      <c r="A1233" s="184">
        <f t="shared" si="207"/>
        <v>7</v>
      </c>
      <c r="B1233" s="192">
        <v>2240704</v>
      </c>
      <c r="C1233" s="273" t="s">
        <v>1006</v>
      </c>
      <c r="D1233" s="255">
        <v>54</v>
      </c>
      <c r="E1233" s="255">
        <v>363</v>
      </c>
      <c r="F1233" s="255">
        <v>250</v>
      </c>
      <c r="G1233" s="253">
        <f>F1233/D1233</f>
        <v>4.62962962962963</v>
      </c>
      <c r="H1233" s="253">
        <f t="shared" si="209"/>
        <v>0.68870523415978</v>
      </c>
    </row>
    <row r="1234" spans="1:8">
      <c r="A1234" s="184">
        <f t="shared" si="207"/>
        <v>7</v>
      </c>
      <c r="B1234" s="192">
        <v>2240799</v>
      </c>
      <c r="C1234" s="273" t="s">
        <v>1007</v>
      </c>
      <c r="D1234" s="255">
        <v>35</v>
      </c>
      <c r="E1234" s="255">
        <v>319</v>
      </c>
      <c r="F1234" s="255">
        <v>340</v>
      </c>
      <c r="G1234" s="253">
        <f>F1234/D1234</f>
        <v>9.71428571428571</v>
      </c>
      <c r="H1234" s="253">
        <f t="shared" si="209"/>
        <v>1.06583072100313</v>
      </c>
    </row>
    <row r="1235" s="184" customFormat="1" spans="1:8">
      <c r="A1235" s="184">
        <f t="shared" si="207"/>
        <v>5</v>
      </c>
      <c r="B1235" s="192">
        <v>22499</v>
      </c>
      <c r="C1235" s="273" t="s">
        <v>1008</v>
      </c>
      <c r="D1235" s="198">
        <v>61</v>
      </c>
      <c r="E1235" s="198">
        <v>129</v>
      </c>
      <c r="F1235" s="198">
        <v>120</v>
      </c>
      <c r="G1235" s="253">
        <f t="shared" ref="G1234:G1242" si="211">F1235/D1235</f>
        <v>1.9672131147541</v>
      </c>
      <c r="H1235" s="253">
        <f t="shared" si="209"/>
        <v>0.930232558139535</v>
      </c>
    </row>
    <row r="1236" spans="1:8">
      <c r="A1236" s="184">
        <f t="shared" si="207"/>
        <v>3</v>
      </c>
      <c r="B1236" s="192">
        <v>227</v>
      </c>
      <c r="C1236" s="273" t="s">
        <v>1009</v>
      </c>
      <c r="D1236" s="268">
        <v>8000</v>
      </c>
      <c r="E1236" s="198"/>
      <c r="F1236" s="268">
        <v>8000</v>
      </c>
      <c r="G1236" s="253">
        <f t="shared" si="211"/>
        <v>1</v>
      </c>
      <c r="H1236" s="253"/>
    </row>
    <row r="1237" spans="1:8">
      <c r="A1237" s="184">
        <f t="shared" si="207"/>
        <v>3</v>
      </c>
      <c r="B1237" s="192">
        <v>229</v>
      </c>
      <c r="C1237" s="251" t="s">
        <v>1010</v>
      </c>
      <c r="D1237" s="198">
        <f>SUM(D1238,D1239)</f>
        <v>17000</v>
      </c>
      <c r="E1237" s="198">
        <f t="shared" ref="D1237:F1237" si="212">SUM(E1238,E1239)</f>
        <v>2884</v>
      </c>
      <c r="F1237" s="198">
        <f t="shared" si="212"/>
        <v>5300</v>
      </c>
      <c r="G1237" s="253">
        <f t="shared" si="211"/>
        <v>0.311764705882353</v>
      </c>
      <c r="H1237" s="253">
        <f>F1237/E1237</f>
        <v>1.8377253814147</v>
      </c>
    </row>
    <row r="1238" s="184" customFormat="1" spans="1:8">
      <c r="A1238" s="184">
        <f t="shared" si="207"/>
        <v>5</v>
      </c>
      <c r="B1238" s="192">
        <v>22902</v>
      </c>
      <c r="C1238" s="251" t="s">
        <v>1011</v>
      </c>
      <c r="D1238" s="198">
        <v>5000</v>
      </c>
      <c r="E1238" s="198"/>
      <c r="F1238" s="198">
        <v>2500</v>
      </c>
      <c r="G1238" s="253">
        <f t="shared" si="211"/>
        <v>0.5</v>
      </c>
      <c r="H1238" s="253"/>
    </row>
    <row r="1239" s="184" customFormat="1" spans="1:8">
      <c r="A1239" s="184">
        <f t="shared" si="207"/>
        <v>5</v>
      </c>
      <c r="B1239" s="192">
        <v>22999</v>
      </c>
      <c r="C1239" s="251" t="s">
        <v>877</v>
      </c>
      <c r="D1239" s="198">
        <v>12000</v>
      </c>
      <c r="E1239" s="198">
        <v>2884</v>
      </c>
      <c r="F1239" s="198">
        <v>2800</v>
      </c>
      <c r="G1239" s="253">
        <f t="shared" si="211"/>
        <v>0.233333333333333</v>
      </c>
      <c r="H1239" s="253">
        <f t="shared" ref="H1239:H1244" si="213">F1239/E1239</f>
        <v>0.970873786407767</v>
      </c>
    </row>
    <row r="1240" spans="1:8">
      <c r="A1240" s="184">
        <f t="shared" si="207"/>
        <v>3</v>
      </c>
      <c r="B1240" s="192">
        <v>232</v>
      </c>
      <c r="C1240" s="273" t="s">
        <v>1012</v>
      </c>
      <c r="D1240" s="198">
        <f>D1241</f>
        <v>12232</v>
      </c>
      <c r="E1240" s="198">
        <f t="shared" ref="D1240:F1240" si="214">E1241</f>
        <v>10707</v>
      </c>
      <c r="F1240" s="198">
        <f t="shared" si="214"/>
        <v>12210</v>
      </c>
      <c r="G1240" s="253">
        <f t="shared" si="211"/>
        <v>0.998201438848921</v>
      </c>
      <c r="H1240" s="253">
        <f t="shared" si="213"/>
        <v>1.14037545530961</v>
      </c>
    </row>
    <row r="1241" s="184" customFormat="1" spans="1:8">
      <c r="A1241" s="184">
        <f t="shared" si="207"/>
        <v>5</v>
      </c>
      <c r="B1241" s="192">
        <v>23203</v>
      </c>
      <c r="C1241" s="273" t="s">
        <v>1013</v>
      </c>
      <c r="D1241" s="198">
        <f>SUM(D1242:D1245)</f>
        <v>12232</v>
      </c>
      <c r="E1241" s="198">
        <f t="shared" ref="D1241:F1241" si="215">SUM(E1242:E1245)</f>
        <v>10707</v>
      </c>
      <c r="F1241" s="198">
        <f t="shared" si="215"/>
        <v>12210</v>
      </c>
      <c r="G1241" s="253">
        <f t="shared" si="211"/>
        <v>0.998201438848921</v>
      </c>
      <c r="H1241" s="253">
        <f t="shared" si="213"/>
        <v>1.14037545530961</v>
      </c>
    </row>
    <row r="1242" spans="1:8">
      <c r="A1242" s="184">
        <f t="shared" si="207"/>
        <v>7</v>
      </c>
      <c r="B1242" s="192">
        <v>2320301</v>
      </c>
      <c r="C1242" s="273" t="s">
        <v>1014</v>
      </c>
      <c r="D1242" s="270">
        <v>12077</v>
      </c>
      <c r="E1242" s="255">
        <v>10516</v>
      </c>
      <c r="F1242" s="270">
        <v>12060</v>
      </c>
      <c r="G1242" s="253">
        <f t="shared" si="211"/>
        <v>0.998592365653722</v>
      </c>
      <c r="H1242" s="253">
        <f t="shared" si="213"/>
        <v>1.14682388740966</v>
      </c>
    </row>
    <row r="1243" spans="1:8">
      <c r="A1243" s="184">
        <f t="shared" si="207"/>
        <v>7</v>
      </c>
      <c r="B1243" s="192">
        <v>2320302</v>
      </c>
      <c r="C1243" s="273" t="s">
        <v>1015</v>
      </c>
      <c r="D1243" s="270">
        <v>10</v>
      </c>
      <c r="E1243" s="255"/>
      <c r="F1243" s="270"/>
      <c r="G1243" s="253"/>
      <c r="H1243" s="253" t="e">
        <f t="shared" si="213"/>
        <v>#DIV/0!</v>
      </c>
    </row>
    <row r="1244" spans="1:8">
      <c r="A1244" s="184">
        <f t="shared" si="207"/>
        <v>7</v>
      </c>
      <c r="B1244" s="192">
        <v>2320303</v>
      </c>
      <c r="C1244" s="273" t="s">
        <v>1016</v>
      </c>
      <c r="D1244" s="270">
        <v>145</v>
      </c>
      <c r="E1244" s="255">
        <v>191</v>
      </c>
      <c r="F1244" s="270">
        <v>150</v>
      </c>
      <c r="G1244" s="253"/>
      <c r="H1244" s="253">
        <f t="shared" si="213"/>
        <v>0.785340314136126</v>
      </c>
    </row>
    <row r="1245" spans="1:8">
      <c r="A1245" s="184">
        <f t="shared" si="207"/>
        <v>7</v>
      </c>
      <c r="B1245" s="192">
        <v>2320399</v>
      </c>
      <c r="C1245" s="273" t="s">
        <v>1017</v>
      </c>
      <c r="D1245" s="255">
        <v>0</v>
      </c>
      <c r="E1245" s="255">
        <v>0</v>
      </c>
      <c r="F1245" s="255">
        <v>0</v>
      </c>
      <c r="G1245" s="253"/>
      <c r="H1245" s="253"/>
    </row>
    <row r="1246" spans="1:8">
      <c r="A1246" s="184">
        <f t="shared" si="207"/>
        <v>3</v>
      </c>
      <c r="B1246" s="192">
        <v>233</v>
      </c>
      <c r="C1246" s="251" t="s">
        <v>1018</v>
      </c>
      <c r="D1246" s="198">
        <f>D1247</f>
        <v>0</v>
      </c>
      <c r="E1246" s="198">
        <f t="shared" ref="D1246:F1246" si="216">E1247</f>
        <v>0</v>
      </c>
      <c r="F1246" s="198">
        <f t="shared" si="216"/>
        <v>0</v>
      </c>
      <c r="G1246" s="253"/>
      <c r="H1246" s="253"/>
    </row>
    <row r="1247" s="184" customFormat="1" spans="1:8">
      <c r="A1247" s="184">
        <f t="shared" si="207"/>
        <v>5</v>
      </c>
      <c r="B1247" s="192">
        <v>23303</v>
      </c>
      <c r="C1247" s="251" t="s">
        <v>1019</v>
      </c>
      <c r="D1247" s="198"/>
      <c r="E1247" s="198"/>
      <c r="F1247" s="198"/>
      <c r="G1247" s="253"/>
      <c r="H1247" s="253"/>
    </row>
    <row r="1248" spans="2:8">
      <c r="B1248" s="192"/>
      <c r="C1248" s="251"/>
      <c r="D1248" s="198"/>
      <c r="E1248" s="198"/>
      <c r="F1248" s="198"/>
      <c r="G1248" s="253"/>
      <c r="H1248" s="253"/>
    </row>
    <row r="1249" spans="2:8">
      <c r="B1249" s="192"/>
      <c r="C1249" s="251"/>
      <c r="D1249" s="198"/>
      <c r="E1249" s="198"/>
      <c r="F1249" s="198"/>
      <c r="G1249" s="253"/>
      <c r="H1249" s="253"/>
    </row>
    <row r="1250" spans="1:8">
      <c r="A1250" s="184">
        <v>3</v>
      </c>
      <c r="B1250" s="192"/>
      <c r="C1250" s="274" t="s">
        <v>1020</v>
      </c>
      <c r="D1250" s="268">
        <f>SUM(D6,D235,D239,D249,D339,D390,D446,D503,D629,D700,D772,D791,D898,D956,D1020,D1040,D1070,D1080,D1124,D1144,D1188,D1236,D1237,D1240,D1246)</f>
        <v>838378</v>
      </c>
      <c r="E1250" s="268">
        <f>SUM(E6,E235,E239,E249,E339,E390,E446,E503,E629,E700,E772,E791,E898,E956,E1020,E1040,E1070,E1080,E1124,E1144,E1188,E1236,E1237,E1240,E1246)</f>
        <v>842032</v>
      </c>
      <c r="F1250" s="268">
        <f>SUM(F6,F235,F239,F249,F339,F390,F446,F503,F629,F700,F772,F791,F898,F956,F1020,F1040,F1070,F1080,F1124,F1144,F1188,F1236,F1237,F1240,F1246)</f>
        <v>861360</v>
      </c>
      <c r="G1250" s="269">
        <f>F1250/D1250</f>
        <v>1.02741245595662</v>
      </c>
      <c r="H1250" s="269">
        <f>F1250/E1250</f>
        <v>1.02295399699774</v>
      </c>
    </row>
    <row r="1251" spans="4:6">
      <c r="D1251" s="275"/>
      <c r="F1251" s="275"/>
    </row>
  </sheetData>
  <autoFilter ref="A5:H1251">
    <extLst/>
  </autoFilter>
  <mergeCells count="5">
    <mergeCell ref="B2:H2"/>
    <mergeCell ref="B4:C4"/>
    <mergeCell ref="F4:H4"/>
    <mergeCell ref="D4:D5"/>
    <mergeCell ref="E4:E5"/>
  </mergeCells>
  <printOptions horizontalCentered="1"/>
  <pageMargins left="0.313888888888889" right="0.313888888888889" top="0.354166666666667" bottom="0.354166666666667" header="0.313888888888889" footer="0.313888888888889"/>
  <pageSetup paperSize="9" scale="8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8"/>
  <sheetViews>
    <sheetView showGridLines="0" showZeros="0" workbookViewId="0">
      <pane ySplit="6" topLeftCell="A7" activePane="bottomLeft" state="frozen"/>
      <selection/>
      <selection pane="bottomLeft" activeCell="A4" sqref="A4:F4"/>
    </sheetView>
  </sheetViews>
  <sheetFormatPr defaultColWidth="9" defaultRowHeight="14.4"/>
  <cols>
    <col min="1" max="1" width="45" style="204" customWidth="1"/>
    <col min="2" max="4" width="10.5" style="204" customWidth="1"/>
    <col min="5" max="5" width="14.625" style="205" customWidth="1"/>
    <col min="6" max="6" width="10.5" style="204" customWidth="1"/>
    <col min="7" max="7" width="25.375" style="204" customWidth="1"/>
    <col min="8" max="12" width="10.125" style="204" customWidth="1"/>
    <col min="13" max="16384" width="9" style="204"/>
  </cols>
  <sheetData>
    <row r="1" ht="18" customHeight="1" spans="1:4">
      <c r="A1" s="206" t="s">
        <v>1021</v>
      </c>
      <c r="B1" s="206"/>
      <c r="C1" s="206"/>
      <c r="D1" s="206"/>
    </row>
    <row r="2" s="202" customFormat="1" ht="22.2" spans="1:12">
      <c r="A2" s="207" t="s">
        <v>1022</v>
      </c>
      <c r="B2" s="207"/>
      <c r="C2" s="207"/>
      <c r="D2" s="207"/>
      <c r="E2" s="208"/>
      <c r="F2" s="207"/>
      <c r="G2" s="207"/>
      <c r="H2" s="207"/>
      <c r="I2" s="207"/>
      <c r="J2" s="207"/>
      <c r="K2" s="207"/>
      <c r="L2" s="207"/>
    </row>
    <row r="3" ht="20.25" customHeight="1" spans="12:12">
      <c r="L3" s="236" t="s">
        <v>26</v>
      </c>
    </row>
    <row r="4" ht="31.5" customHeight="1" spans="1:12">
      <c r="A4" s="209" t="s">
        <v>1023</v>
      </c>
      <c r="B4" s="210"/>
      <c r="C4" s="210"/>
      <c r="D4" s="210"/>
      <c r="E4" s="211"/>
      <c r="F4" s="212"/>
      <c r="G4" s="209" t="s">
        <v>1024</v>
      </c>
      <c r="H4" s="210"/>
      <c r="I4" s="210"/>
      <c r="J4" s="210"/>
      <c r="K4" s="210"/>
      <c r="L4" s="212"/>
    </row>
    <row r="5" ht="21.95" customHeight="1" spans="1:12">
      <c r="A5" s="213" t="s">
        <v>27</v>
      </c>
      <c r="B5" s="214" t="s">
        <v>28</v>
      </c>
      <c r="C5" s="214" t="s">
        <v>29</v>
      </c>
      <c r="D5" s="190" t="s">
        <v>30</v>
      </c>
      <c r="E5" s="215"/>
      <c r="F5" s="190"/>
      <c r="G5" s="216" t="s">
        <v>27</v>
      </c>
      <c r="H5" s="214" t="s">
        <v>28</v>
      </c>
      <c r="I5" s="214" t="s">
        <v>29</v>
      </c>
      <c r="J5" s="190" t="s">
        <v>30</v>
      </c>
      <c r="K5" s="190"/>
      <c r="L5" s="190"/>
    </row>
    <row r="6" ht="46" customHeight="1" spans="1:12">
      <c r="A6" s="217"/>
      <c r="B6" s="218"/>
      <c r="C6" s="218"/>
      <c r="D6" s="190" t="s">
        <v>33</v>
      </c>
      <c r="E6" s="219" t="s">
        <v>34</v>
      </c>
      <c r="F6" s="220" t="s">
        <v>35</v>
      </c>
      <c r="G6" s="216"/>
      <c r="H6" s="218"/>
      <c r="I6" s="218"/>
      <c r="J6" s="190" t="s">
        <v>33</v>
      </c>
      <c r="K6" s="220" t="s">
        <v>34</v>
      </c>
      <c r="L6" s="220" t="s">
        <v>35</v>
      </c>
    </row>
    <row r="7" ht="20.1" customHeight="1" spans="1:12">
      <c r="A7" s="221" t="s">
        <v>1025</v>
      </c>
      <c r="B7" s="222">
        <v>169880</v>
      </c>
      <c r="C7" s="222">
        <v>174354</v>
      </c>
      <c r="D7" s="222">
        <f>表一!E33</f>
        <v>193300</v>
      </c>
      <c r="E7" s="223">
        <f>D7/B7</f>
        <v>1.13786202024959</v>
      </c>
      <c r="F7" s="223">
        <f>D7/C7</f>
        <v>1.10866398247244</v>
      </c>
      <c r="G7" s="221" t="s">
        <v>1026</v>
      </c>
      <c r="H7" s="222">
        <v>838378</v>
      </c>
      <c r="I7" s="222">
        <v>842032</v>
      </c>
      <c r="J7" s="222">
        <f>766178+96097-915</f>
        <v>861360</v>
      </c>
      <c r="K7" s="223">
        <f>J7/H7</f>
        <v>1.02741245595662</v>
      </c>
      <c r="L7" s="223">
        <f>J7/I7</f>
        <v>1.02295399699774</v>
      </c>
    </row>
    <row r="8" ht="20.1" customHeight="1" spans="1:12">
      <c r="A8" s="224" t="s">
        <v>1027</v>
      </c>
      <c r="B8" s="225">
        <f>B9+B78+B81+B82+B83+B88+B89+B90+B91+B92+B93</f>
        <v>679175</v>
      </c>
      <c r="C8" s="225">
        <f>C9+C78+C81+C82+C83+C88+C89+C90+C91+C92+C93</f>
        <v>820025</v>
      </c>
      <c r="D8" s="225">
        <f>D9+D78+D81+D82+D83+D88+D89+D90+D91+D92+D93</f>
        <v>678723</v>
      </c>
      <c r="E8" s="223">
        <f>D8/B8</f>
        <v>0.999334486693415</v>
      </c>
      <c r="F8" s="223">
        <f>D8/C8</f>
        <v>0.827685741288375</v>
      </c>
      <c r="G8" s="224" t="s">
        <v>1028</v>
      </c>
      <c r="H8" s="225">
        <f>H9+H84+H85+H86+H87+H88+H89+H90+H91+H92+H93</f>
        <v>10677</v>
      </c>
      <c r="I8" s="225">
        <f>I9+I84+I85+I86+I87+I88+I89+I90+I91+I92+I93</f>
        <v>152347</v>
      </c>
      <c r="J8" s="225">
        <f>J9+J84+J85+J86+J87+J88+J89+J90+J91+J92+J93</f>
        <v>10663</v>
      </c>
      <c r="K8" s="223">
        <f>J8/H8</f>
        <v>0.998688770253817</v>
      </c>
      <c r="L8" s="223">
        <f>J8/I8</f>
        <v>0.0699915324883325</v>
      </c>
    </row>
    <row r="9" ht="20.1" customHeight="1" spans="1:12">
      <c r="A9" s="226" t="s">
        <v>1029</v>
      </c>
      <c r="B9" s="227">
        <f>B10+B17+B53</f>
        <v>445734</v>
      </c>
      <c r="C9" s="227">
        <f>C10+C17+C53</f>
        <v>496965</v>
      </c>
      <c r="D9" s="227">
        <f>D10+D17+D53</f>
        <v>455049</v>
      </c>
      <c r="E9" s="228">
        <f>D9/B9</f>
        <v>1.02089811412188</v>
      </c>
      <c r="F9" s="228">
        <f>D9/C9</f>
        <v>0.915656032114938</v>
      </c>
      <c r="G9" s="226" t="s">
        <v>1030</v>
      </c>
      <c r="H9" s="227">
        <f>SUM(H10:H11)</f>
        <v>9748</v>
      </c>
      <c r="I9" s="227">
        <f>SUM(I10:I11)</f>
        <v>26243</v>
      </c>
      <c r="J9" s="227">
        <v>9748</v>
      </c>
      <c r="K9" s="228">
        <f>J9/H9</f>
        <v>1</v>
      </c>
      <c r="L9" s="228">
        <f>J9/I9</f>
        <v>0.371451434668293</v>
      </c>
    </row>
    <row r="10" ht="20.1" customHeight="1" spans="1:12">
      <c r="A10" s="226" t="s">
        <v>1031</v>
      </c>
      <c r="B10" s="227">
        <v>8177</v>
      </c>
      <c r="C10" s="227">
        <v>8177</v>
      </c>
      <c r="D10" s="227">
        <v>8177</v>
      </c>
      <c r="E10" s="228">
        <f t="shared" ref="E10:E41" si="0">D10/B10</f>
        <v>1</v>
      </c>
      <c r="F10" s="228">
        <f t="shared" ref="F10:F41" si="1">D10/C10</f>
        <v>1</v>
      </c>
      <c r="G10" s="226" t="s">
        <v>1032</v>
      </c>
      <c r="H10" s="227">
        <v>392</v>
      </c>
      <c r="I10" s="227">
        <v>392</v>
      </c>
      <c r="J10" s="227">
        <v>392</v>
      </c>
      <c r="K10" s="228">
        <f>J10/H10</f>
        <v>1</v>
      </c>
      <c r="L10" s="228">
        <f>J10/I10</f>
        <v>1</v>
      </c>
    </row>
    <row r="11" ht="20.1" customHeight="1" spans="1:12">
      <c r="A11" s="229" t="s">
        <v>1033</v>
      </c>
      <c r="B11" s="227">
        <v>923</v>
      </c>
      <c r="C11" s="227">
        <v>923</v>
      </c>
      <c r="D11" s="227">
        <v>923</v>
      </c>
      <c r="E11" s="228">
        <f t="shared" si="0"/>
        <v>1</v>
      </c>
      <c r="F11" s="228">
        <f t="shared" si="1"/>
        <v>1</v>
      </c>
      <c r="G11" s="226" t="s">
        <v>1034</v>
      </c>
      <c r="H11" s="227">
        <v>9356</v>
      </c>
      <c r="I11" s="227">
        <v>25851</v>
      </c>
      <c r="J11" s="227">
        <f>J9-J10</f>
        <v>9356</v>
      </c>
      <c r="K11" s="228">
        <f>J11/H11</f>
        <v>1</v>
      </c>
      <c r="L11" s="228">
        <f>J11/I11</f>
        <v>0.361920235193996</v>
      </c>
    </row>
    <row r="12" ht="20.1" customHeight="1" spans="1:12">
      <c r="A12" s="229" t="s">
        <v>1035</v>
      </c>
      <c r="B12" s="227">
        <v>1942</v>
      </c>
      <c r="C12" s="227">
        <v>1942</v>
      </c>
      <c r="D12" s="227">
        <v>1942</v>
      </c>
      <c r="E12" s="228">
        <f t="shared" si="0"/>
        <v>1</v>
      </c>
      <c r="F12" s="228">
        <f t="shared" si="1"/>
        <v>1</v>
      </c>
      <c r="G12" s="226"/>
      <c r="H12" s="227"/>
      <c r="I12" s="227"/>
      <c r="J12" s="227"/>
      <c r="K12" s="228"/>
      <c r="L12" s="228"/>
    </row>
    <row r="13" ht="20.1" customHeight="1" spans="1:12">
      <c r="A13" s="229" t="s">
        <v>1036</v>
      </c>
      <c r="B13" s="227">
        <v>3218</v>
      </c>
      <c r="C13" s="227">
        <v>3218</v>
      </c>
      <c r="D13" s="227">
        <v>3218</v>
      </c>
      <c r="E13" s="228">
        <f t="shared" si="0"/>
        <v>1</v>
      </c>
      <c r="F13" s="228">
        <f t="shared" si="1"/>
        <v>1</v>
      </c>
      <c r="G13" s="226" t="s">
        <v>0</v>
      </c>
      <c r="H13" s="227"/>
      <c r="I13" s="227"/>
      <c r="J13" s="227"/>
      <c r="K13" s="228"/>
      <c r="L13" s="228"/>
    </row>
    <row r="14" ht="20.1" customHeight="1" spans="1:12">
      <c r="A14" s="229" t="s">
        <v>1037</v>
      </c>
      <c r="B14" s="227">
        <v>14</v>
      </c>
      <c r="C14" s="227">
        <v>14</v>
      </c>
      <c r="D14" s="227">
        <v>14</v>
      </c>
      <c r="E14" s="228">
        <f t="shared" si="0"/>
        <v>1</v>
      </c>
      <c r="F14" s="228">
        <f t="shared" si="1"/>
        <v>1</v>
      </c>
      <c r="G14" s="226" t="s">
        <v>0</v>
      </c>
      <c r="H14" s="227"/>
      <c r="I14" s="227"/>
      <c r="J14" s="227"/>
      <c r="K14" s="228"/>
      <c r="L14" s="228"/>
    </row>
    <row r="15" ht="20.1" customHeight="1" spans="1:12">
      <c r="A15" s="229" t="s">
        <v>1038</v>
      </c>
      <c r="B15" s="227"/>
      <c r="C15" s="227"/>
      <c r="D15" s="227"/>
      <c r="E15" s="228"/>
      <c r="F15" s="228"/>
      <c r="G15" s="226" t="s">
        <v>0</v>
      </c>
      <c r="H15" s="227"/>
      <c r="I15" s="227"/>
      <c r="J15" s="227"/>
      <c r="K15" s="228"/>
      <c r="L15" s="228"/>
    </row>
    <row r="16" ht="20.1" customHeight="1" spans="1:12">
      <c r="A16" s="229" t="s">
        <v>1039</v>
      </c>
      <c r="B16" s="227">
        <v>2080</v>
      </c>
      <c r="C16" s="227">
        <v>2080</v>
      </c>
      <c r="D16" s="227">
        <v>2080</v>
      </c>
      <c r="E16" s="228">
        <f t="shared" si="0"/>
        <v>1</v>
      </c>
      <c r="F16" s="228">
        <f t="shared" si="1"/>
        <v>1</v>
      </c>
      <c r="G16" s="226" t="s">
        <v>0</v>
      </c>
      <c r="H16" s="227"/>
      <c r="I16" s="227"/>
      <c r="J16" s="227"/>
      <c r="K16" s="228"/>
      <c r="L16" s="228"/>
    </row>
    <row r="17" ht="20.1" customHeight="1" spans="1:12">
      <c r="A17" s="229" t="s">
        <v>1040</v>
      </c>
      <c r="B17" s="227">
        <f>SUM(B18:B52)</f>
        <v>350940</v>
      </c>
      <c r="C17" s="227">
        <f>SUM(C18:C52)</f>
        <v>406386</v>
      </c>
      <c r="D17" s="227">
        <f>SUM(D18:D52)</f>
        <v>365757</v>
      </c>
      <c r="E17" s="228">
        <f t="shared" si="0"/>
        <v>1.04222089246025</v>
      </c>
      <c r="F17" s="228">
        <f t="shared" si="1"/>
        <v>0.900023622861024</v>
      </c>
      <c r="G17" s="226" t="s">
        <v>0</v>
      </c>
      <c r="H17" s="227"/>
      <c r="I17" s="227"/>
      <c r="J17" s="227"/>
      <c r="K17" s="228"/>
      <c r="L17" s="228"/>
    </row>
    <row r="18" ht="20.1" customHeight="1" spans="1:12">
      <c r="A18" s="229" t="s">
        <v>1041</v>
      </c>
      <c r="B18" s="227"/>
      <c r="C18" s="227"/>
      <c r="D18" s="227"/>
      <c r="E18" s="228"/>
      <c r="F18" s="228"/>
      <c r="G18" s="226" t="s">
        <v>0</v>
      </c>
      <c r="H18" s="227"/>
      <c r="I18" s="227"/>
      <c r="J18" s="227"/>
      <c r="K18" s="228"/>
      <c r="L18" s="228"/>
    </row>
    <row r="19" ht="20.1" customHeight="1" spans="1:12">
      <c r="A19" s="230" t="s">
        <v>1042</v>
      </c>
      <c r="B19" s="231">
        <v>65031</v>
      </c>
      <c r="C19" s="231">
        <v>78688</v>
      </c>
      <c r="D19" s="231">
        <f>65031+5459</f>
        <v>70490</v>
      </c>
      <c r="E19" s="228">
        <f t="shared" si="0"/>
        <v>1.0839445802771</v>
      </c>
      <c r="F19" s="228">
        <f t="shared" si="1"/>
        <v>0.895816388775925</v>
      </c>
      <c r="G19" s="226" t="s">
        <v>0</v>
      </c>
      <c r="H19" s="227"/>
      <c r="I19" s="227"/>
      <c r="J19" s="227"/>
      <c r="K19" s="228"/>
      <c r="L19" s="228"/>
    </row>
    <row r="20" ht="20.1" customHeight="1" spans="1:12">
      <c r="A20" s="232" t="s">
        <v>1043</v>
      </c>
      <c r="B20" s="233">
        <v>26411</v>
      </c>
      <c r="C20" s="233">
        <v>28341</v>
      </c>
      <c r="D20" s="233">
        <v>26877</v>
      </c>
      <c r="E20" s="228">
        <f t="shared" si="0"/>
        <v>1.01764416341676</v>
      </c>
      <c r="F20" s="228">
        <f t="shared" si="1"/>
        <v>0.9483433894358</v>
      </c>
      <c r="G20" s="226" t="s">
        <v>0</v>
      </c>
      <c r="H20" s="227"/>
      <c r="I20" s="227"/>
      <c r="J20" s="227"/>
      <c r="K20" s="228"/>
      <c r="L20" s="228"/>
    </row>
    <row r="21" ht="20.1" customHeight="1" spans="1:12">
      <c r="A21" s="232" t="s">
        <v>1044</v>
      </c>
      <c r="B21" s="233">
        <v>4999</v>
      </c>
      <c r="C21" s="233">
        <v>5924</v>
      </c>
      <c r="D21" s="233">
        <v>5102</v>
      </c>
      <c r="E21" s="228">
        <f t="shared" si="0"/>
        <v>1.02060412082416</v>
      </c>
      <c r="F21" s="228">
        <f t="shared" si="1"/>
        <v>0.861242403781229</v>
      </c>
      <c r="G21" s="226" t="s">
        <v>0</v>
      </c>
      <c r="H21" s="227"/>
      <c r="I21" s="227"/>
      <c r="J21" s="227"/>
      <c r="K21" s="228"/>
      <c r="L21" s="228"/>
    </row>
    <row r="22" ht="20.1" customHeight="1" spans="1:12">
      <c r="A22" s="232" t="s">
        <v>1045</v>
      </c>
      <c r="B22" s="233"/>
      <c r="C22" s="233"/>
      <c r="D22" s="233"/>
      <c r="E22" s="228"/>
      <c r="F22" s="228"/>
      <c r="G22" s="226" t="s">
        <v>0</v>
      </c>
      <c r="H22" s="227"/>
      <c r="I22" s="227"/>
      <c r="J22" s="227"/>
      <c r="K22" s="228"/>
      <c r="L22" s="228"/>
    </row>
    <row r="23" ht="20.1" customHeight="1" spans="1:12">
      <c r="A23" s="232" t="s">
        <v>1046</v>
      </c>
      <c r="B23" s="233">
        <v>121</v>
      </c>
      <c r="C23" s="233">
        <v>121</v>
      </c>
      <c r="D23" s="233">
        <v>121</v>
      </c>
      <c r="E23" s="228">
        <f t="shared" si="0"/>
        <v>1</v>
      </c>
      <c r="F23" s="228">
        <f t="shared" si="1"/>
        <v>1</v>
      </c>
      <c r="G23" s="226" t="s">
        <v>0</v>
      </c>
      <c r="H23" s="227"/>
      <c r="I23" s="227"/>
      <c r="J23" s="227"/>
      <c r="K23" s="228"/>
      <c r="L23" s="228"/>
    </row>
    <row r="24" ht="20.1" customHeight="1" spans="1:12">
      <c r="A24" s="232" t="s">
        <v>1047</v>
      </c>
      <c r="B24" s="233">
        <v>7209</v>
      </c>
      <c r="C24" s="233">
        <v>7376</v>
      </c>
      <c r="D24" s="233">
        <v>4057</v>
      </c>
      <c r="E24" s="228">
        <f t="shared" si="0"/>
        <v>0.562768761270634</v>
      </c>
      <c r="F24" s="228">
        <f t="shared" si="1"/>
        <v>0.550027114967462</v>
      </c>
      <c r="G24" s="232" t="s">
        <v>0</v>
      </c>
      <c r="H24" s="233"/>
      <c r="I24" s="233"/>
      <c r="J24" s="233"/>
      <c r="K24" s="228"/>
      <c r="L24" s="228"/>
    </row>
    <row r="25" ht="20.1" customHeight="1" spans="1:12">
      <c r="A25" s="232" t="s">
        <v>1048</v>
      </c>
      <c r="B25" s="233">
        <v>6581</v>
      </c>
      <c r="C25" s="233">
        <v>8567</v>
      </c>
      <c r="D25" s="233">
        <v>6480</v>
      </c>
      <c r="E25" s="228">
        <f t="shared" si="0"/>
        <v>0.984652788330041</v>
      </c>
      <c r="F25" s="228">
        <f t="shared" si="1"/>
        <v>0.756390801914322</v>
      </c>
      <c r="G25" s="232" t="s">
        <v>0</v>
      </c>
      <c r="H25" s="233"/>
      <c r="I25" s="233"/>
      <c r="J25" s="233"/>
      <c r="K25" s="228"/>
      <c r="L25" s="228"/>
    </row>
    <row r="26" ht="20.1" customHeight="1" spans="1:12">
      <c r="A26" s="232" t="s">
        <v>1049</v>
      </c>
      <c r="B26" s="233">
        <v>27215</v>
      </c>
      <c r="C26" s="233">
        <v>26948</v>
      </c>
      <c r="D26" s="233">
        <v>27215</v>
      </c>
      <c r="E26" s="228">
        <f t="shared" si="0"/>
        <v>1</v>
      </c>
      <c r="F26" s="228">
        <f t="shared" si="1"/>
        <v>1.00990797090693</v>
      </c>
      <c r="G26" s="230" t="s">
        <v>0</v>
      </c>
      <c r="H26" s="231"/>
      <c r="I26" s="231"/>
      <c r="J26" s="231"/>
      <c r="K26" s="228"/>
      <c r="L26" s="228"/>
    </row>
    <row r="27" ht="20.1" customHeight="1" spans="1:12">
      <c r="A27" s="232" t="s">
        <v>1050</v>
      </c>
      <c r="B27" s="233">
        <v>220</v>
      </c>
      <c r="C27" s="233">
        <v>220</v>
      </c>
      <c r="D27" s="233">
        <v>220</v>
      </c>
      <c r="E27" s="228">
        <f t="shared" si="0"/>
        <v>1</v>
      </c>
      <c r="F27" s="228">
        <f t="shared" si="1"/>
        <v>1</v>
      </c>
      <c r="G27" s="232" t="s">
        <v>0</v>
      </c>
      <c r="H27" s="233"/>
      <c r="I27" s="233"/>
      <c r="J27" s="233"/>
      <c r="K27" s="228"/>
      <c r="L27" s="228"/>
    </row>
    <row r="28" ht="20.1" customHeight="1" spans="1:12">
      <c r="A28" s="232" t="s">
        <v>1051</v>
      </c>
      <c r="B28" s="233"/>
      <c r="C28" s="233"/>
      <c r="D28" s="233"/>
      <c r="E28" s="228"/>
      <c r="F28" s="228"/>
      <c r="G28" s="232" t="s">
        <v>0</v>
      </c>
      <c r="H28" s="233"/>
      <c r="I28" s="233"/>
      <c r="J28" s="233"/>
      <c r="K28" s="228"/>
      <c r="L28" s="228"/>
    </row>
    <row r="29" ht="20.1" customHeight="1" spans="1:12">
      <c r="A29" s="232" t="s">
        <v>1052</v>
      </c>
      <c r="B29" s="233"/>
      <c r="C29" s="233"/>
      <c r="D29" s="233"/>
      <c r="E29" s="228"/>
      <c r="F29" s="228"/>
      <c r="G29" s="232" t="s">
        <v>0</v>
      </c>
      <c r="H29" s="233"/>
      <c r="I29" s="233"/>
      <c r="J29" s="233"/>
      <c r="K29" s="228"/>
      <c r="L29" s="228"/>
    </row>
    <row r="30" ht="20.1" customHeight="1" spans="1:12">
      <c r="A30" s="232" t="s">
        <v>1053</v>
      </c>
      <c r="B30" s="233">
        <v>6451</v>
      </c>
      <c r="C30" s="233">
        <v>8181</v>
      </c>
      <c r="D30" s="233">
        <v>8181</v>
      </c>
      <c r="E30" s="228">
        <f t="shared" si="0"/>
        <v>1.26817547667028</v>
      </c>
      <c r="F30" s="228">
        <f t="shared" si="1"/>
        <v>1</v>
      </c>
      <c r="G30" s="232" t="s">
        <v>0</v>
      </c>
      <c r="H30" s="233"/>
      <c r="I30" s="233"/>
      <c r="J30" s="233"/>
      <c r="K30" s="228"/>
      <c r="L30" s="228"/>
    </row>
    <row r="31" ht="20.1" customHeight="1" spans="1:12">
      <c r="A31" s="234" t="s">
        <v>1054</v>
      </c>
      <c r="B31" s="235"/>
      <c r="C31" s="235"/>
      <c r="D31" s="235"/>
      <c r="E31" s="228"/>
      <c r="F31" s="228"/>
      <c r="G31" s="232" t="s">
        <v>0</v>
      </c>
      <c r="H31" s="233"/>
      <c r="I31" s="233"/>
      <c r="J31" s="233"/>
      <c r="K31" s="228"/>
      <c r="L31" s="228"/>
    </row>
    <row r="32" ht="20.1" customHeight="1" spans="1:12">
      <c r="A32" s="234" t="s">
        <v>1055</v>
      </c>
      <c r="B32" s="235"/>
      <c r="C32" s="235"/>
      <c r="D32" s="235"/>
      <c r="E32" s="228"/>
      <c r="F32" s="228"/>
      <c r="G32" s="232" t="s">
        <v>0</v>
      </c>
      <c r="H32" s="233"/>
      <c r="I32" s="233"/>
      <c r="J32" s="233"/>
      <c r="K32" s="228"/>
      <c r="L32" s="228"/>
    </row>
    <row r="33" ht="20.1" customHeight="1" spans="1:12">
      <c r="A33" s="234" t="s">
        <v>1056</v>
      </c>
      <c r="B33" s="235"/>
      <c r="C33" s="235"/>
      <c r="D33" s="235"/>
      <c r="E33" s="228"/>
      <c r="F33" s="228"/>
      <c r="G33" s="232" t="s">
        <v>0</v>
      </c>
      <c r="H33" s="233"/>
      <c r="I33" s="233"/>
      <c r="J33" s="233"/>
      <c r="K33" s="228"/>
      <c r="L33" s="228"/>
    </row>
    <row r="34" ht="20.1" customHeight="1" spans="1:12">
      <c r="A34" s="234" t="s">
        <v>1057</v>
      </c>
      <c r="B34" s="235">
        <v>1382</v>
      </c>
      <c r="C34" s="235">
        <v>1627</v>
      </c>
      <c r="D34" s="235">
        <v>1700</v>
      </c>
      <c r="E34" s="228">
        <f t="shared" si="0"/>
        <v>1.2301013024602</v>
      </c>
      <c r="F34" s="228">
        <f t="shared" si="1"/>
        <v>1.04486785494776</v>
      </c>
      <c r="G34" s="232" t="s">
        <v>0</v>
      </c>
      <c r="H34" s="233"/>
      <c r="I34" s="233"/>
      <c r="J34" s="233"/>
      <c r="K34" s="228"/>
      <c r="L34" s="228"/>
    </row>
    <row r="35" ht="20.1" customHeight="1" spans="1:12">
      <c r="A35" s="234" t="s">
        <v>1058</v>
      </c>
      <c r="B35" s="235">
        <v>19822</v>
      </c>
      <c r="C35" s="235">
        <v>22820</v>
      </c>
      <c r="D35" s="235">
        <v>23500</v>
      </c>
      <c r="E35" s="228">
        <f t="shared" si="0"/>
        <v>1.18555140752699</v>
      </c>
      <c r="F35" s="228">
        <f t="shared" si="1"/>
        <v>1.02979842243646</v>
      </c>
      <c r="G35" s="226" t="s">
        <v>0</v>
      </c>
      <c r="H35" s="227"/>
      <c r="I35" s="227"/>
      <c r="J35" s="227"/>
      <c r="K35" s="228"/>
      <c r="L35" s="228"/>
    </row>
    <row r="36" ht="20.1" customHeight="1" spans="1:12">
      <c r="A36" s="234" t="s">
        <v>1059</v>
      </c>
      <c r="B36" s="235">
        <v>82</v>
      </c>
      <c r="C36" s="235">
        <v>180</v>
      </c>
      <c r="D36" s="235">
        <v>200</v>
      </c>
      <c r="E36" s="228">
        <f t="shared" si="0"/>
        <v>2.4390243902439</v>
      </c>
      <c r="F36" s="228">
        <f t="shared" si="1"/>
        <v>1.11111111111111</v>
      </c>
      <c r="G36" s="226" t="s">
        <v>0</v>
      </c>
      <c r="H36" s="227"/>
      <c r="I36" s="227"/>
      <c r="J36" s="227"/>
      <c r="K36" s="228"/>
      <c r="L36" s="228"/>
    </row>
    <row r="37" ht="20.1" customHeight="1" spans="1:12">
      <c r="A37" s="234" t="s">
        <v>1060</v>
      </c>
      <c r="B37" s="235">
        <v>855</v>
      </c>
      <c r="C37" s="235">
        <v>782</v>
      </c>
      <c r="D37" s="235">
        <v>800</v>
      </c>
      <c r="E37" s="228">
        <f t="shared" si="0"/>
        <v>0.935672514619883</v>
      </c>
      <c r="F37" s="228">
        <f t="shared" si="1"/>
        <v>1.0230179028133</v>
      </c>
      <c r="G37" s="226" t="s">
        <v>0</v>
      </c>
      <c r="H37" s="227"/>
      <c r="I37" s="227"/>
      <c r="J37" s="227"/>
      <c r="K37" s="228"/>
      <c r="L37" s="228"/>
    </row>
    <row r="38" ht="20.1" customHeight="1" spans="1:12">
      <c r="A38" s="234" t="s">
        <v>1061</v>
      </c>
      <c r="B38" s="235">
        <v>52153</v>
      </c>
      <c r="C38" s="235">
        <v>51390</v>
      </c>
      <c r="D38" s="235">
        <v>52500</v>
      </c>
      <c r="E38" s="228">
        <f t="shared" si="0"/>
        <v>1.00665350027803</v>
      </c>
      <c r="F38" s="228">
        <f t="shared" si="1"/>
        <v>1.02159953298307</v>
      </c>
      <c r="G38" s="226" t="s">
        <v>0</v>
      </c>
      <c r="H38" s="227"/>
      <c r="I38" s="227"/>
      <c r="J38" s="227"/>
      <c r="K38" s="228"/>
      <c r="L38" s="228"/>
    </row>
    <row r="39" ht="20.1" customHeight="1" spans="1:12">
      <c r="A39" s="234" t="s">
        <v>1062</v>
      </c>
      <c r="B39" s="235">
        <v>56747</v>
      </c>
      <c r="C39" s="235">
        <v>57624</v>
      </c>
      <c r="D39" s="235">
        <v>57800</v>
      </c>
      <c r="E39" s="228">
        <f t="shared" si="0"/>
        <v>1.0185560470157</v>
      </c>
      <c r="F39" s="228">
        <f t="shared" si="1"/>
        <v>1.00305428293766</v>
      </c>
      <c r="G39" s="226" t="s">
        <v>0</v>
      </c>
      <c r="H39" s="227"/>
      <c r="I39" s="227"/>
      <c r="J39" s="227"/>
      <c r="K39" s="228"/>
      <c r="L39" s="228"/>
    </row>
    <row r="40" ht="20.1" customHeight="1" spans="1:12">
      <c r="A40" s="234" t="s">
        <v>1063</v>
      </c>
      <c r="B40" s="235">
        <v>96</v>
      </c>
      <c r="C40" s="235">
        <v>147</v>
      </c>
      <c r="D40" s="235">
        <v>150</v>
      </c>
      <c r="E40" s="228">
        <f t="shared" si="0"/>
        <v>1.5625</v>
      </c>
      <c r="F40" s="228">
        <f t="shared" si="1"/>
        <v>1.02040816326531</v>
      </c>
      <c r="G40" s="226" t="s">
        <v>0</v>
      </c>
      <c r="H40" s="227"/>
      <c r="I40" s="227"/>
      <c r="J40" s="227"/>
      <c r="K40" s="228"/>
      <c r="L40" s="228"/>
    </row>
    <row r="41" ht="20.1" customHeight="1" spans="1:12">
      <c r="A41" s="234" t="s">
        <v>1064</v>
      </c>
      <c r="B41" s="235">
        <v>0</v>
      </c>
      <c r="C41" s="235"/>
      <c r="D41" s="235">
        <f>C41*1.02</f>
        <v>0</v>
      </c>
      <c r="E41" s="228"/>
      <c r="F41" s="228"/>
      <c r="G41" s="226" t="s">
        <v>0</v>
      </c>
      <c r="H41" s="227"/>
      <c r="I41" s="227"/>
      <c r="J41" s="227"/>
      <c r="K41" s="228"/>
      <c r="L41" s="228"/>
    </row>
    <row r="42" ht="20.1" customHeight="1" spans="1:12">
      <c r="A42" s="234" t="s">
        <v>1065</v>
      </c>
      <c r="B42" s="235">
        <v>61267</v>
      </c>
      <c r="C42" s="235">
        <v>61743</v>
      </c>
      <c r="D42" s="235">
        <v>61500</v>
      </c>
      <c r="E42" s="228">
        <f t="shared" ref="E42:E74" si="2">D42/B42</f>
        <v>1.00380302609888</v>
      </c>
      <c r="F42" s="228">
        <f t="shared" ref="F42:F74" si="3">D42/C42</f>
        <v>0.996064331179243</v>
      </c>
      <c r="G42" s="226" t="s">
        <v>0</v>
      </c>
      <c r="H42" s="227"/>
      <c r="I42" s="227"/>
      <c r="J42" s="227"/>
      <c r="K42" s="228"/>
      <c r="L42" s="228"/>
    </row>
    <row r="43" ht="20.1" customHeight="1" spans="1:12">
      <c r="A43" s="234" t="s">
        <v>1066</v>
      </c>
      <c r="B43" s="235">
        <v>2793</v>
      </c>
      <c r="C43" s="235">
        <v>5111</v>
      </c>
      <c r="D43" s="235">
        <v>5100</v>
      </c>
      <c r="E43" s="228">
        <f t="shared" si="2"/>
        <v>1.82599355531686</v>
      </c>
      <c r="F43" s="228">
        <f t="shared" si="3"/>
        <v>0.99784777929955</v>
      </c>
      <c r="G43" s="226" t="s">
        <v>0</v>
      </c>
      <c r="H43" s="227"/>
      <c r="I43" s="227"/>
      <c r="J43" s="227"/>
      <c r="K43" s="228"/>
      <c r="L43" s="228"/>
    </row>
    <row r="44" ht="20.1" customHeight="1" spans="1:12">
      <c r="A44" s="234" t="s">
        <v>1067</v>
      </c>
      <c r="B44" s="235">
        <v>0</v>
      </c>
      <c r="C44" s="235"/>
      <c r="D44" s="235">
        <f>C44*1.02</f>
        <v>0</v>
      </c>
      <c r="E44" s="228"/>
      <c r="F44" s="228"/>
      <c r="G44" s="226" t="s">
        <v>0</v>
      </c>
      <c r="H44" s="227"/>
      <c r="I44" s="227"/>
      <c r="J44" s="227"/>
      <c r="K44" s="228"/>
      <c r="L44" s="228"/>
    </row>
    <row r="45" ht="20.1" customHeight="1" spans="1:12">
      <c r="A45" s="234" t="s">
        <v>1068</v>
      </c>
      <c r="B45" s="235">
        <v>0</v>
      </c>
      <c r="C45" s="235"/>
      <c r="D45" s="235">
        <f>C45*1.02</f>
        <v>0</v>
      </c>
      <c r="E45" s="228"/>
      <c r="F45" s="228"/>
      <c r="G45" s="226" t="s">
        <v>0</v>
      </c>
      <c r="H45" s="227"/>
      <c r="I45" s="227"/>
      <c r="J45" s="227"/>
      <c r="K45" s="228"/>
      <c r="L45" s="228"/>
    </row>
    <row r="46" ht="20.1" customHeight="1" spans="1:12">
      <c r="A46" s="234" t="s">
        <v>1069</v>
      </c>
      <c r="B46" s="235">
        <v>0</v>
      </c>
      <c r="C46" s="235"/>
      <c r="D46" s="235">
        <f>C46*1.02</f>
        <v>0</v>
      </c>
      <c r="E46" s="228"/>
      <c r="F46" s="228"/>
      <c r="G46" s="226" t="s">
        <v>0</v>
      </c>
      <c r="H46" s="227"/>
      <c r="I46" s="227"/>
      <c r="J46" s="227"/>
      <c r="K46" s="228"/>
      <c r="L46" s="228"/>
    </row>
    <row r="47" ht="20.1" customHeight="1" spans="1:12">
      <c r="A47" s="234" t="s">
        <v>1070</v>
      </c>
      <c r="B47" s="235">
        <v>0</v>
      </c>
      <c r="C47" s="235"/>
      <c r="D47" s="235">
        <f>C47*1.02</f>
        <v>0</v>
      </c>
      <c r="E47" s="228"/>
      <c r="F47" s="228"/>
      <c r="G47" s="226" t="s">
        <v>0</v>
      </c>
      <c r="H47" s="227"/>
      <c r="I47" s="227"/>
      <c r="J47" s="227"/>
      <c r="K47" s="228"/>
      <c r="L47" s="228"/>
    </row>
    <row r="48" ht="20.1" customHeight="1" spans="1:12">
      <c r="A48" s="234" t="s">
        <v>1071</v>
      </c>
      <c r="B48" s="235">
        <v>7170</v>
      </c>
      <c r="C48" s="235">
        <v>7842</v>
      </c>
      <c r="D48" s="235">
        <v>7850</v>
      </c>
      <c r="E48" s="228">
        <f t="shared" si="2"/>
        <v>1.09483960948396</v>
      </c>
      <c r="F48" s="228">
        <f t="shared" si="3"/>
        <v>1.00102014792145</v>
      </c>
      <c r="G48" s="226" t="s">
        <v>0</v>
      </c>
      <c r="H48" s="227"/>
      <c r="I48" s="227"/>
      <c r="J48" s="227"/>
      <c r="K48" s="228"/>
      <c r="L48" s="228"/>
    </row>
    <row r="49" ht="20.1" customHeight="1" spans="1:12">
      <c r="A49" s="234" t="s">
        <v>1072</v>
      </c>
      <c r="B49" s="235">
        <v>316</v>
      </c>
      <c r="C49" s="235">
        <v>341</v>
      </c>
      <c r="D49" s="235">
        <v>350</v>
      </c>
      <c r="E49" s="228">
        <f t="shared" si="2"/>
        <v>1.10759493670886</v>
      </c>
      <c r="F49" s="228">
        <f t="shared" si="3"/>
        <v>1.02639296187683</v>
      </c>
      <c r="G49" s="232" t="s">
        <v>0</v>
      </c>
      <c r="H49" s="233"/>
      <c r="I49" s="233"/>
      <c r="J49" s="233"/>
      <c r="K49" s="228"/>
      <c r="L49" s="228"/>
    </row>
    <row r="50" ht="20.1" customHeight="1" spans="1:12">
      <c r="A50" s="234" t="s">
        <v>1073</v>
      </c>
      <c r="B50" s="235">
        <v>82</v>
      </c>
      <c r="C50" s="235">
        <v>652</v>
      </c>
      <c r="D50" s="235">
        <v>650</v>
      </c>
      <c r="E50" s="228">
        <f t="shared" si="2"/>
        <v>7.92682926829268</v>
      </c>
      <c r="F50" s="228">
        <f t="shared" si="3"/>
        <v>0.996932515337423</v>
      </c>
      <c r="G50" s="232"/>
      <c r="H50" s="233"/>
      <c r="I50" s="233"/>
      <c r="J50" s="233"/>
      <c r="K50" s="228"/>
      <c r="L50" s="228"/>
    </row>
    <row r="51" ht="20.1" customHeight="1" spans="1:12">
      <c r="A51" s="234" t="s">
        <v>1074</v>
      </c>
      <c r="B51" s="235">
        <v>0</v>
      </c>
      <c r="C51" s="235"/>
      <c r="D51" s="235">
        <f>C51*1.02</f>
        <v>0</v>
      </c>
      <c r="E51" s="228"/>
      <c r="F51" s="228"/>
      <c r="G51" s="232" t="s">
        <v>0</v>
      </c>
      <c r="H51" s="233"/>
      <c r="I51" s="233"/>
      <c r="J51" s="233"/>
      <c r="K51" s="228"/>
      <c r="L51" s="228"/>
    </row>
    <row r="52" ht="20.1" customHeight="1" spans="1:12">
      <c r="A52" s="232" t="s">
        <v>1075</v>
      </c>
      <c r="B52" s="235">
        <v>3937</v>
      </c>
      <c r="C52" s="233">
        <v>31761</v>
      </c>
      <c r="D52" s="235">
        <v>4914</v>
      </c>
      <c r="E52" s="228">
        <f t="shared" si="2"/>
        <v>1.24815849631699</v>
      </c>
      <c r="F52" s="228">
        <f t="shared" si="3"/>
        <v>0.154718050439218</v>
      </c>
      <c r="G52" s="232" t="s">
        <v>0</v>
      </c>
      <c r="H52" s="233"/>
      <c r="I52" s="233"/>
      <c r="J52" s="233"/>
      <c r="K52" s="228"/>
      <c r="L52" s="228"/>
    </row>
    <row r="53" ht="20.1" customHeight="1" spans="1:12">
      <c r="A53" s="232" t="s">
        <v>1076</v>
      </c>
      <c r="B53" s="235">
        <f>SUM(B54:B74)</f>
        <v>86617</v>
      </c>
      <c r="C53" s="235">
        <f>SUM(C54:C74)</f>
        <v>82402</v>
      </c>
      <c r="D53" s="235">
        <f>SUM(D54:D74)</f>
        <v>81115</v>
      </c>
      <c r="E53" s="228">
        <f t="shared" si="2"/>
        <v>0.936478982185945</v>
      </c>
      <c r="F53" s="228">
        <f t="shared" si="3"/>
        <v>0.984381447052256</v>
      </c>
      <c r="G53" s="232" t="s">
        <v>0</v>
      </c>
      <c r="H53" s="233"/>
      <c r="I53" s="233"/>
      <c r="J53" s="233"/>
      <c r="K53" s="228"/>
      <c r="L53" s="228"/>
    </row>
    <row r="54" ht="20.1" customHeight="1" spans="1:12">
      <c r="A54" s="232" t="s">
        <v>1077</v>
      </c>
      <c r="B54" s="235">
        <v>3203</v>
      </c>
      <c r="C54" s="233">
        <v>2176</v>
      </c>
      <c r="D54" s="235">
        <v>2076</v>
      </c>
      <c r="E54" s="228">
        <f t="shared" si="2"/>
        <v>0.648142366531377</v>
      </c>
      <c r="F54" s="228">
        <f t="shared" si="3"/>
        <v>0.954044117647059</v>
      </c>
      <c r="G54" s="232" t="s">
        <v>0</v>
      </c>
      <c r="H54" s="233"/>
      <c r="I54" s="233"/>
      <c r="J54" s="233"/>
      <c r="K54" s="228"/>
      <c r="L54" s="228"/>
    </row>
    <row r="55" ht="20.1" customHeight="1" spans="1:12">
      <c r="A55" s="232" t="s">
        <v>1078</v>
      </c>
      <c r="B55" s="235">
        <v>0</v>
      </c>
      <c r="C55" s="233"/>
      <c r="D55" s="235"/>
      <c r="E55" s="228"/>
      <c r="F55" s="228"/>
      <c r="G55" s="232"/>
      <c r="H55" s="233"/>
      <c r="I55" s="233"/>
      <c r="J55" s="233"/>
      <c r="K55" s="228"/>
      <c r="L55" s="228"/>
    </row>
    <row r="56" ht="20.1" customHeight="1" spans="1:12">
      <c r="A56" s="232" t="s">
        <v>1079</v>
      </c>
      <c r="B56" s="235">
        <v>63</v>
      </c>
      <c r="C56" s="233">
        <v>192</v>
      </c>
      <c r="D56" s="235">
        <v>70</v>
      </c>
      <c r="E56" s="228">
        <f t="shared" si="2"/>
        <v>1.11111111111111</v>
      </c>
      <c r="F56" s="228">
        <f t="shared" si="3"/>
        <v>0.364583333333333</v>
      </c>
      <c r="G56" s="232"/>
      <c r="H56" s="233"/>
      <c r="I56" s="233"/>
      <c r="J56" s="233"/>
      <c r="K56" s="228"/>
      <c r="L56" s="228"/>
    </row>
    <row r="57" ht="20.1" customHeight="1" spans="1:12">
      <c r="A57" s="232" t="s">
        <v>1080</v>
      </c>
      <c r="B57" s="235">
        <v>237</v>
      </c>
      <c r="C57" s="233">
        <v>400</v>
      </c>
      <c r="D57" s="235">
        <v>329</v>
      </c>
      <c r="E57" s="228">
        <f t="shared" si="2"/>
        <v>1.38818565400844</v>
      </c>
      <c r="F57" s="228">
        <f t="shared" si="3"/>
        <v>0.8225</v>
      </c>
      <c r="G57" s="232"/>
      <c r="H57" s="233"/>
      <c r="I57" s="233"/>
      <c r="J57" s="233"/>
      <c r="K57" s="228"/>
      <c r="L57" s="228"/>
    </row>
    <row r="58" ht="20.1" customHeight="1" spans="1:12">
      <c r="A58" s="232" t="s">
        <v>1081</v>
      </c>
      <c r="B58" s="235">
        <v>1978</v>
      </c>
      <c r="C58" s="233">
        <v>1940</v>
      </c>
      <c r="D58" s="235">
        <v>1970</v>
      </c>
      <c r="E58" s="228">
        <f t="shared" si="2"/>
        <v>0.995955510616785</v>
      </c>
      <c r="F58" s="228">
        <f t="shared" si="3"/>
        <v>1.01546391752577</v>
      </c>
      <c r="G58" s="232"/>
      <c r="H58" s="233"/>
      <c r="I58" s="233"/>
      <c r="J58" s="233"/>
      <c r="K58" s="228"/>
      <c r="L58" s="228"/>
    </row>
    <row r="59" ht="20.1" customHeight="1" spans="1:12">
      <c r="A59" s="232" t="s">
        <v>1082</v>
      </c>
      <c r="B59" s="235">
        <v>1519</v>
      </c>
      <c r="C59" s="233">
        <v>1259</v>
      </c>
      <c r="D59" s="235">
        <v>1350</v>
      </c>
      <c r="E59" s="228">
        <f t="shared" si="2"/>
        <v>0.888742593811718</v>
      </c>
      <c r="F59" s="228">
        <f t="shared" si="3"/>
        <v>1.07227958697379</v>
      </c>
      <c r="G59" s="232"/>
      <c r="H59" s="233"/>
      <c r="I59" s="233"/>
      <c r="J59" s="233"/>
      <c r="K59" s="228"/>
      <c r="L59" s="228"/>
    </row>
    <row r="60" ht="20.1" customHeight="1" spans="1:12">
      <c r="A60" s="232" t="s">
        <v>1083</v>
      </c>
      <c r="B60" s="235">
        <v>592</v>
      </c>
      <c r="C60" s="233">
        <v>511</v>
      </c>
      <c r="D60" s="235">
        <v>600</v>
      </c>
      <c r="E60" s="228">
        <f t="shared" si="2"/>
        <v>1.01351351351351</v>
      </c>
      <c r="F60" s="228">
        <f t="shared" si="3"/>
        <v>1.17416829745597</v>
      </c>
      <c r="G60" s="232"/>
      <c r="H60" s="233"/>
      <c r="I60" s="233"/>
      <c r="J60" s="233"/>
      <c r="K60" s="228"/>
      <c r="L60" s="228"/>
    </row>
    <row r="61" ht="19.5" customHeight="1" spans="1:12">
      <c r="A61" s="232" t="s">
        <v>1084</v>
      </c>
      <c r="B61" s="235">
        <v>3175</v>
      </c>
      <c r="C61" s="233">
        <v>1830</v>
      </c>
      <c r="D61" s="235">
        <v>1930</v>
      </c>
      <c r="E61" s="228">
        <f t="shared" si="2"/>
        <v>0.607874015748031</v>
      </c>
      <c r="F61" s="228">
        <f t="shared" si="3"/>
        <v>1.05464480874317</v>
      </c>
      <c r="G61" s="232"/>
      <c r="H61" s="233"/>
      <c r="I61" s="233"/>
      <c r="J61" s="233"/>
      <c r="K61" s="228"/>
      <c r="L61" s="228"/>
    </row>
    <row r="62" s="203" customFormat="1" ht="20.1" customHeight="1" spans="1:12">
      <c r="A62" s="232" t="s">
        <v>1085</v>
      </c>
      <c r="B62" s="235">
        <v>2882</v>
      </c>
      <c r="C62" s="233">
        <v>2011</v>
      </c>
      <c r="D62" s="235">
        <v>2000</v>
      </c>
      <c r="E62" s="228">
        <f t="shared" si="2"/>
        <v>0.693962526023595</v>
      </c>
      <c r="F62" s="228">
        <f t="shared" si="3"/>
        <v>0.994530084535057</v>
      </c>
      <c r="G62" s="232"/>
      <c r="H62" s="233"/>
      <c r="I62" s="233"/>
      <c r="J62" s="233"/>
      <c r="K62" s="228"/>
      <c r="L62" s="228"/>
    </row>
    <row r="63" ht="20.1" customHeight="1" spans="1:12">
      <c r="A63" s="232" t="s">
        <v>1086</v>
      </c>
      <c r="B63" s="235">
        <v>8487</v>
      </c>
      <c r="C63" s="233">
        <v>14938</v>
      </c>
      <c r="D63" s="235">
        <v>15000</v>
      </c>
      <c r="E63" s="228">
        <f t="shared" si="2"/>
        <v>1.76740897843761</v>
      </c>
      <c r="F63" s="228">
        <f t="shared" si="3"/>
        <v>1.00415048868657</v>
      </c>
      <c r="G63" s="232"/>
      <c r="H63" s="233"/>
      <c r="I63" s="233"/>
      <c r="J63" s="233"/>
      <c r="K63" s="228"/>
      <c r="L63" s="228"/>
    </row>
    <row r="64" ht="20.1" customHeight="1" spans="1:12">
      <c r="A64" s="232" t="s">
        <v>1087</v>
      </c>
      <c r="B64" s="235">
        <v>1718</v>
      </c>
      <c r="C64" s="233">
        <v>699</v>
      </c>
      <c r="D64" s="235">
        <v>700</v>
      </c>
      <c r="E64" s="228">
        <f t="shared" si="2"/>
        <v>0.407450523864959</v>
      </c>
      <c r="F64" s="228">
        <f t="shared" si="3"/>
        <v>1.00143061516452</v>
      </c>
      <c r="G64" s="232"/>
      <c r="H64" s="233"/>
      <c r="I64" s="233"/>
      <c r="J64" s="233"/>
      <c r="K64" s="228"/>
      <c r="L64" s="228"/>
    </row>
    <row r="65" ht="20.1" customHeight="1" spans="1:12">
      <c r="A65" s="232" t="s">
        <v>1088</v>
      </c>
      <c r="B65" s="235">
        <v>31593</v>
      </c>
      <c r="C65" s="233">
        <v>30394</v>
      </c>
      <c r="D65" s="235">
        <v>30500</v>
      </c>
      <c r="E65" s="228">
        <f t="shared" si="2"/>
        <v>0.965403728674073</v>
      </c>
      <c r="F65" s="228">
        <f t="shared" si="3"/>
        <v>1.00348753043364</v>
      </c>
      <c r="G65" s="232"/>
      <c r="H65" s="233"/>
      <c r="I65" s="233"/>
      <c r="J65" s="233"/>
      <c r="K65" s="228"/>
      <c r="L65" s="228"/>
    </row>
    <row r="66" ht="20.1" customHeight="1" spans="1:12">
      <c r="A66" s="232" t="s">
        <v>1089</v>
      </c>
      <c r="B66" s="235">
        <v>4792</v>
      </c>
      <c r="C66" s="233">
        <v>5867</v>
      </c>
      <c r="D66" s="235">
        <v>5500</v>
      </c>
      <c r="E66" s="228">
        <f t="shared" si="2"/>
        <v>1.14774624373957</v>
      </c>
      <c r="F66" s="228">
        <f t="shared" si="3"/>
        <v>0.93744673598091</v>
      </c>
      <c r="G66" s="232"/>
      <c r="H66" s="233"/>
      <c r="I66" s="233"/>
      <c r="J66" s="233"/>
      <c r="K66" s="228"/>
      <c r="L66" s="228"/>
    </row>
    <row r="67" ht="20.1" customHeight="1" spans="1:12">
      <c r="A67" s="232" t="s">
        <v>1090</v>
      </c>
      <c r="B67" s="235">
        <v>5164</v>
      </c>
      <c r="C67" s="233">
        <v>2795</v>
      </c>
      <c r="D67" s="235">
        <v>2800</v>
      </c>
      <c r="E67" s="228">
        <f t="shared" si="2"/>
        <v>0.542215336948102</v>
      </c>
      <c r="F67" s="228">
        <f t="shared" si="3"/>
        <v>1.00178890876565</v>
      </c>
      <c r="G67" s="232"/>
      <c r="H67" s="233"/>
      <c r="I67" s="233"/>
      <c r="J67" s="233"/>
      <c r="K67" s="228"/>
      <c r="L67" s="228"/>
    </row>
    <row r="68" ht="20.1" customHeight="1" spans="1:12">
      <c r="A68" s="232" t="s">
        <v>1091</v>
      </c>
      <c r="B68" s="235">
        <v>599</v>
      </c>
      <c r="C68" s="233">
        <v>913</v>
      </c>
      <c r="D68" s="235">
        <v>950</v>
      </c>
      <c r="E68" s="228">
        <f t="shared" si="2"/>
        <v>1.58597662771285</v>
      </c>
      <c r="F68" s="228">
        <f t="shared" si="3"/>
        <v>1.04052573932092</v>
      </c>
      <c r="G68" s="232"/>
      <c r="H68" s="233"/>
      <c r="I68" s="233"/>
      <c r="J68" s="233"/>
      <c r="K68" s="228"/>
      <c r="L68" s="228"/>
    </row>
    <row r="69" ht="20.1" customHeight="1" spans="1:12">
      <c r="A69" s="232" t="s">
        <v>1092</v>
      </c>
      <c r="B69" s="235">
        <v>307</v>
      </c>
      <c r="C69" s="233">
        <v>204</v>
      </c>
      <c r="D69" s="235">
        <v>250</v>
      </c>
      <c r="E69" s="228">
        <f t="shared" si="2"/>
        <v>0.814332247557003</v>
      </c>
      <c r="F69" s="228">
        <f t="shared" si="3"/>
        <v>1.22549019607843</v>
      </c>
      <c r="G69" s="232"/>
      <c r="H69" s="233"/>
      <c r="I69" s="233"/>
      <c r="J69" s="233"/>
      <c r="K69" s="228"/>
      <c r="L69" s="228"/>
    </row>
    <row r="70" ht="20.1" customHeight="1" spans="1:12">
      <c r="A70" s="232" t="s">
        <v>1093</v>
      </c>
      <c r="B70" s="235">
        <v>3228</v>
      </c>
      <c r="C70" s="233">
        <v>2736</v>
      </c>
      <c r="D70" s="235">
        <v>2800</v>
      </c>
      <c r="E70" s="228">
        <f t="shared" si="2"/>
        <v>0.867410161090459</v>
      </c>
      <c r="F70" s="228">
        <f t="shared" si="3"/>
        <v>1.0233918128655</v>
      </c>
      <c r="G70" s="232"/>
      <c r="H70" s="233"/>
      <c r="I70" s="233"/>
      <c r="J70" s="233"/>
      <c r="K70" s="228"/>
      <c r="L70" s="228"/>
    </row>
    <row r="71" ht="20.1" customHeight="1" spans="1:12">
      <c r="A71" s="232" t="s">
        <v>1094</v>
      </c>
      <c r="B71" s="235">
        <v>12910</v>
      </c>
      <c r="C71" s="233">
        <v>8237</v>
      </c>
      <c r="D71" s="235">
        <v>8380</v>
      </c>
      <c r="E71" s="228">
        <f t="shared" si="2"/>
        <v>0.649109217660728</v>
      </c>
      <c r="F71" s="228">
        <f t="shared" si="3"/>
        <v>1.01736068957145</v>
      </c>
      <c r="G71" s="232"/>
      <c r="H71" s="233"/>
      <c r="I71" s="233"/>
      <c r="J71" s="233"/>
      <c r="K71" s="228"/>
      <c r="L71" s="228"/>
    </row>
    <row r="72" ht="20.1" customHeight="1" spans="1:12">
      <c r="A72" s="232" t="s">
        <v>1095</v>
      </c>
      <c r="B72" s="235">
        <v>719</v>
      </c>
      <c r="C72" s="233">
        <v>165</v>
      </c>
      <c r="D72" s="235">
        <v>180</v>
      </c>
      <c r="E72" s="228">
        <f t="shared" si="2"/>
        <v>0.250347705146036</v>
      </c>
      <c r="F72" s="228">
        <f t="shared" si="3"/>
        <v>1.09090909090909</v>
      </c>
      <c r="G72" s="232"/>
      <c r="H72" s="233"/>
      <c r="I72" s="233"/>
      <c r="J72" s="233"/>
      <c r="K72" s="228"/>
      <c r="L72" s="228"/>
    </row>
    <row r="73" ht="20.1" customHeight="1" spans="1:12">
      <c r="A73" s="232" t="s">
        <v>1096</v>
      </c>
      <c r="B73" s="235">
        <v>483</v>
      </c>
      <c r="C73" s="233">
        <v>1365</v>
      </c>
      <c r="D73" s="235">
        <v>1030</v>
      </c>
      <c r="E73" s="228">
        <f t="shared" si="2"/>
        <v>2.13250517598344</v>
      </c>
      <c r="F73" s="228">
        <f t="shared" si="3"/>
        <v>0.754578754578755</v>
      </c>
      <c r="G73" s="237"/>
      <c r="H73" s="238"/>
      <c r="I73" s="238"/>
      <c r="J73" s="238"/>
      <c r="K73" s="228"/>
      <c r="L73" s="228"/>
    </row>
    <row r="74" ht="20.1" customHeight="1" spans="1:12">
      <c r="A74" s="239" t="s">
        <v>1097</v>
      </c>
      <c r="B74" s="235">
        <v>2968</v>
      </c>
      <c r="C74" s="240">
        <f>3544+226</f>
        <v>3770</v>
      </c>
      <c r="D74" s="235">
        <v>2700</v>
      </c>
      <c r="E74" s="228">
        <f t="shared" si="2"/>
        <v>0.909703504043127</v>
      </c>
      <c r="F74" s="228">
        <f t="shared" si="3"/>
        <v>0.716180371352785</v>
      </c>
      <c r="G74" s="237"/>
      <c r="H74" s="238"/>
      <c r="I74" s="238"/>
      <c r="J74" s="238"/>
      <c r="K74" s="228"/>
      <c r="L74" s="228"/>
    </row>
    <row r="75" ht="20.1" customHeight="1" spans="1:12">
      <c r="A75" s="239"/>
      <c r="B75" s="240"/>
      <c r="C75" s="240"/>
      <c r="D75" s="240"/>
      <c r="E75" s="228"/>
      <c r="F75" s="228"/>
      <c r="G75" s="237"/>
      <c r="H75" s="241"/>
      <c r="I75" s="241"/>
      <c r="J75" s="241"/>
      <c r="K75" s="228"/>
      <c r="L75" s="228"/>
    </row>
    <row r="76" ht="20.1" customHeight="1" spans="1:12">
      <c r="A76" s="239"/>
      <c r="B76" s="240"/>
      <c r="C76" s="240"/>
      <c r="D76" s="240"/>
      <c r="E76" s="228"/>
      <c r="F76" s="228"/>
      <c r="G76" s="237"/>
      <c r="H76" s="241"/>
      <c r="I76" s="241"/>
      <c r="J76" s="241"/>
      <c r="K76" s="228"/>
      <c r="L76" s="228"/>
    </row>
    <row r="77" ht="20.1" customHeight="1" spans="1:12">
      <c r="A77" s="239"/>
      <c r="B77" s="240"/>
      <c r="C77" s="240"/>
      <c r="D77" s="240"/>
      <c r="E77" s="228"/>
      <c r="F77" s="228"/>
      <c r="G77" s="237"/>
      <c r="H77" s="241"/>
      <c r="I77" s="241"/>
      <c r="J77" s="241"/>
      <c r="K77" s="228"/>
      <c r="L77" s="228"/>
    </row>
    <row r="78" ht="20.1" customHeight="1" spans="1:12">
      <c r="A78" s="239" t="s">
        <v>1098</v>
      </c>
      <c r="B78" s="240"/>
      <c r="C78" s="240"/>
      <c r="D78" s="240"/>
      <c r="E78" s="228"/>
      <c r="F78" s="228"/>
      <c r="G78" s="237"/>
      <c r="H78" s="241"/>
      <c r="I78" s="241"/>
      <c r="J78" s="241"/>
      <c r="K78" s="228"/>
      <c r="L78" s="228"/>
    </row>
    <row r="79" ht="20.1" customHeight="1" spans="1:12">
      <c r="A79" s="239" t="s">
        <v>1099</v>
      </c>
      <c r="B79" s="240"/>
      <c r="C79" s="240"/>
      <c r="D79" s="240"/>
      <c r="E79" s="228"/>
      <c r="F79" s="228"/>
      <c r="G79" s="237"/>
      <c r="H79" s="241"/>
      <c r="I79" s="241"/>
      <c r="J79" s="241"/>
      <c r="K79" s="228"/>
      <c r="L79" s="228"/>
    </row>
    <row r="80" ht="20.1" customHeight="1" spans="1:12">
      <c r="A80" s="239" t="s">
        <v>1100</v>
      </c>
      <c r="B80" s="240"/>
      <c r="C80" s="240"/>
      <c r="D80" s="240"/>
      <c r="E80" s="228"/>
      <c r="F80" s="228"/>
      <c r="G80" s="237"/>
      <c r="H80" s="241"/>
      <c r="I80" s="241"/>
      <c r="J80" s="241"/>
      <c r="K80" s="228"/>
      <c r="L80" s="228"/>
    </row>
    <row r="81" ht="20.1" customHeight="1" spans="1:12">
      <c r="A81" s="239" t="s">
        <v>1101</v>
      </c>
      <c r="B81" s="240"/>
      <c r="C81" s="240"/>
      <c r="D81" s="240"/>
      <c r="E81" s="228"/>
      <c r="F81" s="228"/>
      <c r="G81" s="237"/>
      <c r="H81" s="241"/>
      <c r="I81" s="241"/>
      <c r="J81" s="241"/>
      <c r="K81" s="228"/>
      <c r="L81" s="228"/>
    </row>
    <row r="82" ht="20.1" customHeight="1" spans="1:12">
      <c r="A82" s="229" t="s">
        <v>1102</v>
      </c>
      <c r="B82" s="240">
        <v>91809</v>
      </c>
      <c r="C82" s="240">
        <v>91032</v>
      </c>
      <c r="D82" s="240">
        <v>96097</v>
      </c>
      <c r="E82" s="228">
        <f>D82/B82</f>
        <v>1.04670566066508</v>
      </c>
      <c r="F82" s="228">
        <f>D82/C82</f>
        <v>1.05563977502417</v>
      </c>
      <c r="G82" s="237"/>
      <c r="H82" s="241"/>
      <c r="I82" s="241"/>
      <c r="J82" s="241"/>
      <c r="K82" s="228"/>
      <c r="L82" s="228"/>
    </row>
    <row r="83" ht="20.1" customHeight="1" spans="1:12">
      <c r="A83" s="229" t="s">
        <v>1103</v>
      </c>
      <c r="B83" s="240">
        <v>141632</v>
      </c>
      <c r="C83" s="240">
        <v>179518</v>
      </c>
      <c r="D83" s="240">
        <f>D84+D86+D87</f>
        <v>127577</v>
      </c>
      <c r="E83" s="228">
        <f>D83/B83</f>
        <v>0.900763951649345</v>
      </c>
      <c r="F83" s="228">
        <f t="shared" ref="F83:F89" si="4">D83/C83</f>
        <v>0.710664111676824</v>
      </c>
      <c r="G83" s="237"/>
      <c r="H83" s="241"/>
      <c r="I83" s="241"/>
      <c r="J83" s="241"/>
      <c r="K83" s="228"/>
      <c r="L83" s="228"/>
    </row>
    <row r="84" ht="20.1" customHeight="1" spans="1:12">
      <c r="A84" s="229" t="s">
        <v>1104</v>
      </c>
      <c r="B84" s="240">
        <v>140982</v>
      </c>
      <c r="C84" s="240">
        <v>160982</v>
      </c>
      <c r="D84" s="240">
        <v>127077</v>
      </c>
      <c r="E84" s="228">
        <f>D84/B84</f>
        <v>0.901370387709069</v>
      </c>
      <c r="F84" s="228">
        <f t="shared" si="4"/>
        <v>0.789386391025084</v>
      </c>
      <c r="G84" s="237" t="s">
        <v>1105</v>
      </c>
      <c r="H84" s="238"/>
      <c r="I84" s="238"/>
      <c r="J84" s="238"/>
      <c r="K84" s="228"/>
      <c r="L84" s="228"/>
    </row>
    <row r="85" ht="20.1" customHeight="1" spans="1:12">
      <c r="A85" s="239" t="s">
        <v>1106</v>
      </c>
      <c r="B85" s="227"/>
      <c r="C85" s="227"/>
      <c r="D85" s="227"/>
      <c r="E85" s="228"/>
      <c r="F85" s="228"/>
      <c r="G85" s="226" t="s">
        <v>1107</v>
      </c>
      <c r="H85" s="233"/>
      <c r="I85" s="233"/>
      <c r="J85" s="233"/>
      <c r="K85" s="228"/>
      <c r="L85" s="228"/>
    </row>
    <row r="86" ht="20.1" customHeight="1" spans="1:12">
      <c r="A86" s="229" t="s">
        <v>1108</v>
      </c>
      <c r="B86" s="227"/>
      <c r="C86" s="227"/>
      <c r="D86" s="227"/>
      <c r="E86" s="228"/>
      <c r="F86" s="228"/>
      <c r="G86" s="242" t="s">
        <v>1109</v>
      </c>
      <c r="H86" s="227"/>
      <c r="I86" s="227">
        <v>4474</v>
      </c>
      <c r="J86" s="227"/>
      <c r="K86" s="228"/>
      <c r="L86" s="228">
        <f>J86/I86</f>
        <v>0</v>
      </c>
    </row>
    <row r="87" ht="20.1" customHeight="1" spans="1:12">
      <c r="A87" s="229" t="s">
        <v>1110</v>
      </c>
      <c r="B87" s="227">
        <v>650</v>
      </c>
      <c r="C87" s="227">
        <v>18536</v>
      </c>
      <c r="D87" s="227">
        <v>500</v>
      </c>
      <c r="E87" s="228">
        <f>D87/B87</f>
        <v>0.769230769230769</v>
      </c>
      <c r="F87" s="228">
        <f t="shared" si="4"/>
        <v>0.0269745360379801</v>
      </c>
      <c r="G87" s="242" t="s">
        <v>1111</v>
      </c>
      <c r="H87" s="235"/>
      <c r="I87" s="235"/>
      <c r="J87" s="235"/>
      <c r="K87" s="228"/>
      <c r="L87" s="228"/>
    </row>
    <row r="88" ht="20.1" customHeight="1" spans="1:12">
      <c r="A88" s="229" t="s">
        <v>1112</v>
      </c>
      <c r="B88" s="227"/>
      <c r="C88" s="227"/>
      <c r="D88" s="227"/>
      <c r="E88" s="228"/>
      <c r="F88" s="228"/>
      <c r="G88" s="229" t="s">
        <v>1113</v>
      </c>
      <c r="H88" s="235">
        <v>929</v>
      </c>
      <c r="I88" s="235">
        <v>25533</v>
      </c>
      <c r="J88" s="235">
        <v>915</v>
      </c>
      <c r="K88" s="228">
        <f>J88/H88</f>
        <v>0.984930032292788</v>
      </c>
      <c r="L88" s="228">
        <f>J88/I88</f>
        <v>0.0358359769709787</v>
      </c>
    </row>
    <row r="89" ht="20.1" customHeight="1" spans="1:12">
      <c r="A89" s="229" t="s">
        <v>1114</v>
      </c>
      <c r="B89" s="227"/>
      <c r="C89" s="227">
        <v>49631</v>
      </c>
      <c r="D89" s="227"/>
      <c r="E89" s="228"/>
      <c r="F89" s="228">
        <f t="shared" si="4"/>
        <v>0</v>
      </c>
      <c r="G89" s="229" t="s">
        <v>1115</v>
      </c>
      <c r="H89" s="240"/>
      <c r="I89" s="240"/>
      <c r="J89" s="240"/>
      <c r="K89" s="228"/>
      <c r="L89" s="228"/>
    </row>
    <row r="90" ht="20.1" customHeight="1" spans="1:12">
      <c r="A90" s="229" t="s">
        <v>1116</v>
      </c>
      <c r="B90" s="227"/>
      <c r="C90" s="227"/>
      <c r="D90" s="227"/>
      <c r="E90" s="228"/>
      <c r="F90" s="228"/>
      <c r="G90" s="229" t="s">
        <v>1117</v>
      </c>
      <c r="H90" s="227"/>
      <c r="I90" s="227"/>
      <c r="J90" s="227"/>
      <c r="K90" s="228"/>
      <c r="L90" s="228"/>
    </row>
    <row r="91" ht="20.1" customHeight="1" spans="1:12">
      <c r="A91" s="229" t="s">
        <v>1118</v>
      </c>
      <c r="B91" s="227"/>
      <c r="C91" s="227">
        <v>2879</v>
      </c>
      <c r="D91" s="227"/>
      <c r="E91" s="228"/>
      <c r="F91" s="228"/>
      <c r="G91" s="239" t="s">
        <v>1119</v>
      </c>
      <c r="H91" s="227"/>
      <c r="I91" s="227"/>
      <c r="J91" s="227"/>
      <c r="K91" s="228"/>
      <c r="L91" s="228"/>
    </row>
    <row r="92" ht="20.1" customHeight="1" spans="1:12">
      <c r="A92" s="239" t="s">
        <v>1120</v>
      </c>
      <c r="B92" s="227"/>
      <c r="C92" s="227"/>
      <c r="D92" s="227"/>
      <c r="E92" s="228"/>
      <c r="F92" s="228"/>
      <c r="G92" s="239" t="s">
        <v>1121</v>
      </c>
      <c r="H92" s="227"/>
      <c r="I92" s="227"/>
      <c r="J92" s="227"/>
      <c r="K92" s="228"/>
      <c r="L92" s="228"/>
    </row>
    <row r="93" ht="19.15" customHeight="1" spans="1:12">
      <c r="A93" s="239" t="s">
        <v>1122</v>
      </c>
      <c r="B93" s="227"/>
      <c r="C93" s="227"/>
      <c r="D93" s="227"/>
      <c r="E93" s="228"/>
      <c r="F93" s="228"/>
      <c r="G93" s="226" t="s">
        <v>1123</v>
      </c>
      <c r="H93" s="227"/>
      <c r="I93" s="227">
        <v>96097</v>
      </c>
      <c r="J93" s="227"/>
      <c r="K93" s="228"/>
      <c r="L93" s="228">
        <f>J93/I93</f>
        <v>0</v>
      </c>
    </row>
    <row r="94" ht="18" customHeight="1" spans="1:12">
      <c r="A94" s="229"/>
      <c r="B94" s="227"/>
      <c r="C94" s="227"/>
      <c r="D94" s="227"/>
      <c r="E94" s="228"/>
      <c r="F94" s="228"/>
      <c r="G94" s="229"/>
      <c r="H94" s="227"/>
      <c r="I94" s="227"/>
      <c r="J94" s="227"/>
      <c r="K94" s="240"/>
      <c r="L94" s="240"/>
    </row>
    <row r="95" ht="18" customHeight="1" spans="1:12">
      <c r="A95" s="229"/>
      <c r="B95" s="227"/>
      <c r="C95" s="227"/>
      <c r="D95" s="227"/>
      <c r="E95" s="228"/>
      <c r="F95" s="228"/>
      <c r="G95" s="229"/>
      <c r="H95" s="227"/>
      <c r="I95" s="227"/>
      <c r="J95" s="227"/>
      <c r="K95" s="240"/>
      <c r="L95" s="240"/>
    </row>
    <row r="96" ht="18" customHeight="1" spans="1:12">
      <c r="A96" s="229"/>
      <c r="B96" s="227"/>
      <c r="C96" s="227"/>
      <c r="D96" s="227"/>
      <c r="E96" s="228"/>
      <c r="F96" s="228"/>
      <c r="G96" s="229" t="s">
        <v>0</v>
      </c>
      <c r="H96" s="227"/>
      <c r="I96" s="227"/>
      <c r="J96" s="227"/>
      <c r="K96" s="240"/>
      <c r="L96" s="240"/>
    </row>
    <row r="97" ht="18" customHeight="1" spans="1:12">
      <c r="A97" s="229"/>
      <c r="B97" s="227"/>
      <c r="C97" s="227"/>
      <c r="D97" s="227"/>
      <c r="E97" s="228"/>
      <c r="F97" s="228"/>
      <c r="G97" s="229"/>
      <c r="H97" s="227"/>
      <c r="I97" s="227"/>
      <c r="J97" s="227"/>
      <c r="K97" s="240"/>
      <c r="L97" s="240"/>
    </row>
    <row r="98" ht="18" customHeight="1" spans="1:12">
      <c r="A98" s="229"/>
      <c r="B98" s="227"/>
      <c r="C98" s="227"/>
      <c r="D98" s="227"/>
      <c r="E98" s="228"/>
      <c r="F98" s="228"/>
      <c r="G98" s="229"/>
      <c r="H98" s="227"/>
      <c r="I98" s="227"/>
      <c r="J98" s="227"/>
      <c r="K98" s="240"/>
      <c r="L98" s="240"/>
    </row>
    <row r="99" ht="18" customHeight="1" spans="1:12">
      <c r="A99" s="243" t="s">
        <v>1124</v>
      </c>
      <c r="B99" s="222">
        <f>B7+B8</f>
        <v>849055</v>
      </c>
      <c r="C99" s="222">
        <f t="shared" ref="C99:J99" si="5">C7+C8</f>
        <v>994379</v>
      </c>
      <c r="D99" s="222">
        <f t="shared" si="5"/>
        <v>872023</v>
      </c>
      <c r="E99" s="223">
        <f>D99/B99</f>
        <v>1.02705125109681</v>
      </c>
      <c r="F99" s="223">
        <f>D99/C99</f>
        <v>0.876952349154598</v>
      </c>
      <c r="G99" s="243" t="s">
        <v>1125</v>
      </c>
      <c r="H99" s="222">
        <f t="shared" si="5"/>
        <v>849055</v>
      </c>
      <c r="I99" s="222">
        <f t="shared" si="5"/>
        <v>994379</v>
      </c>
      <c r="J99" s="222">
        <f t="shared" si="5"/>
        <v>872023</v>
      </c>
      <c r="K99" s="223">
        <f>J99/H99</f>
        <v>1.02705125109681</v>
      </c>
      <c r="L99" s="223">
        <f>J99/I99</f>
        <v>0.876952349154598</v>
      </c>
    </row>
    <row r="100" spans="7:7">
      <c r="G100" s="244"/>
    </row>
    <row r="101" spans="7:7">
      <c r="G101" s="244"/>
    </row>
    <row r="102" spans="7:7">
      <c r="G102" s="244"/>
    </row>
    <row r="103" spans="7:7">
      <c r="G103" s="244"/>
    </row>
    <row r="104" spans="7:7">
      <c r="G104" s="244"/>
    </row>
    <row r="105" spans="7:7">
      <c r="G105" s="244"/>
    </row>
    <row r="106" spans="7:7">
      <c r="G106" s="244"/>
    </row>
    <row r="107" spans="7:7">
      <c r="G107" s="244"/>
    </row>
    <row r="108" spans="7:7">
      <c r="G108" s="244"/>
    </row>
    <row r="109" spans="7:7">
      <c r="G109" s="244"/>
    </row>
    <row r="110" spans="7:7">
      <c r="G110" s="244"/>
    </row>
    <row r="111" spans="7:7">
      <c r="G111" s="244"/>
    </row>
    <row r="112" spans="7:7">
      <c r="G112" s="244"/>
    </row>
    <row r="113" spans="7:7">
      <c r="G113" s="244"/>
    </row>
    <row r="114" spans="7:7">
      <c r="G114" s="244"/>
    </row>
    <row r="115" spans="7:7">
      <c r="G115" s="244"/>
    </row>
    <row r="116" spans="7:7">
      <c r="G116" s="244"/>
    </row>
    <row r="117" spans="7:7">
      <c r="G117" s="244"/>
    </row>
    <row r="118" spans="7:7">
      <c r="G118" s="244"/>
    </row>
  </sheetData>
  <protectedRanges>
    <protectedRange password="CC35" sqref="E31:E51" name="区域1"/>
  </protectedRanges>
  <autoFilter ref="A6:L74">
    <extLst/>
  </autoFilter>
  <mergeCells count="10">
    <mergeCell ref="A2:L2"/>
    <mergeCell ref="A4:F4"/>
    <mergeCell ref="G4:L4"/>
    <mergeCell ref="D5:F5"/>
    <mergeCell ref="J5:L5"/>
    <mergeCell ref="A5:A6"/>
    <mergeCell ref="B5:B6"/>
    <mergeCell ref="C5:C6"/>
    <mergeCell ref="H5:H6"/>
    <mergeCell ref="I5:I6"/>
  </mergeCells>
  <printOptions horizontalCentered="1"/>
  <pageMargins left="0.471527777777778" right="0.471527777777778" top="0.590277777777778" bottom="0.471527777777778" header="0.313888888888889" footer="0.313888888888889"/>
  <pageSetup paperSize="9" scale="74"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1"/>
  <sheetViews>
    <sheetView showGridLines="0" showZeros="0" workbookViewId="0">
      <pane ySplit="5" topLeftCell="A196" activePane="bottomLeft" state="frozen"/>
      <selection/>
      <selection pane="bottomLeft" activeCell="L203" sqref="L203"/>
    </sheetView>
  </sheetViews>
  <sheetFormatPr defaultColWidth="9" defaultRowHeight="14.4"/>
  <cols>
    <col min="1" max="1" width="9.375" style="184"/>
    <col min="2" max="2" width="45.25" style="184" customWidth="1"/>
    <col min="3" max="7" width="14" style="185" customWidth="1"/>
    <col min="8" max="9" width="2.5" style="185" customWidth="1"/>
    <col min="10" max="16384" width="9" style="184"/>
  </cols>
  <sheetData>
    <row r="1" ht="15.6" spans="1:1">
      <c r="A1" s="186" t="s">
        <v>1126</v>
      </c>
    </row>
    <row r="2" s="182" customFormat="1" ht="22.2" spans="1:9">
      <c r="A2" s="187" t="s">
        <v>1127</v>
      </c>
      <c r="B2" s="187"/>
      <c r="C2" s="188"/>
      <c r="D2" s="188"/>
      <c r="E2" s="188"/>
      <c r="F2" s="188"/>
      <c r="G2" s="188"/>
      <c r="H2" s="188"/>
      <c r="I2" s="188"/>
    </row>
    <row r="3" ht="18" customHeight="1" spans="9:9">
      <c r="I3" s="185" t="s">
        <v>26</v>
      </c>
    </row>
    <row r="4" s="183" customFormat="1" ht="31.5" customHeight="1" spans="1:9">
      <c r="A4" s="189" t="s">
        <v>27</v>
      </c>
      <c r="B4" s="189"/>
      <c r="C4" s="190" t="s">
        <v>1128</v>
      </c>
      <c r="D4" s="190" t="s">
        <v>1129</v>
      </c>
      <c r="E4" s="190" t="s">
        <v>1130</v>
      </c>
      <c r="F4" s="190" t="s">
        <v>1131</v>
      </c>
      <c r="G4" s="190" t="s">
        <v>1132</v>
      </c>
      <c r="H4" s="190" t="s">
        <v>1133</v>
      </c>
      <c r="I4" s="190" t="s">
        <v>1134</v>
      </c>
    </row>
    <row r="5" s="183" customFormat="1" ht="27" customHeight="1" spans="1:9">
      <c r="A5" s="189" t="s">
        <v>31</v>
      </c>
      <c r="B5" s="189" t="s">
        <v>32</v>
      </c>
      <c r="C5" s="190"/>
      <c r="D5" s="190"/>
      <c r="E5" s="191"/>
      <c r="F5" s="190"/>
      <c r="G5" s="190"/>
      <c r="H5" s="190"/>
      <c r="I5" s="190"/>
    </row>
    <row r="6" s="184" customFormat="1" ht="20.1" customHeight="1" spans="1:9">
      <c r="A6" s="192">
        <v>201</v>
      </c>
      <c r="B6" s="193" t="s">
        <v>65</v>
      </c>
      <c r="C6" s="190">
        <f>SUM(C7:C32)</f>
        <v>59843</v>
      </c>
      <c r="D6" s="190">
        <f t="shared" ref="D6:I6" si="0">SUM(D7:D32)</f>
        <v>51897</v>
      </c>
      <c r="E6" s="190">
        <f t="shared" si="0"/>
        <v>2076</v>
      </c>
      <c r="F6" s="190">
        <f t="shared" si="0"/>
        <v>5870</v>
      </c>
      <c r="G6" s="190">
        <f t="shared" si="0"/>
        <v>0</v>
      </c>
      <c r="H6" s="190">
        <f t="shared" si="0"/>
        <v>0</v>
      </c>
      <c r="I6" s="190">
        <f t="shared" si="0"/>
        <v>0</v>
      </c>
    </row>
    <row r="7" ht="20.1" customHeight="1" spans="1:9">
      <c r="A7" s="194">
        <v>20101</v>
      </c>
      <c r="B7" s="194" t="s">
        <v>66</v>
      </c>
      <c r="C7" s="195">
        <v>1816</v>
      </c>
      <c r="D7" s="195">
        <f>C7-E7-F7-G7</f>
        <v>1816</v>
      </c>
      <c r="E7" s="196"/>
      <c r="F7" s="196"/>
      <c r="G7" s="190"/>
      <c r="H7" s="190"/>
      <c r="I7" s="190"/>
    </row>
    <row r="8" ht="20.1" customHeight="1" spans="1:9">
      <c r="A8" s="194">
        <v>20102</v>
      </c>
      <c r="B8" s="194" t="s">
        <v>78</v>
      </c>
      <c r="C8" s="195">
        <v>1244</v>
      </c>
      <c r="D8" s="195">
        <f t="shared" ref="D8:D32" si="1">C8-E8-F8-G8</f>
        <v>1244</v>
      </c>
      <c r="E8" s="196"/>
      <c r="F8" s="196"/>
      <c r="G8" s="190"/>
      <c r="H8" s="190"/>
      <c r="I8" s="190"/>
    </row>
    <row r="9" ht="20.1" customHeight="1" spans="1:9">
      <c r="A9" s="194">
        <v>20103</v>
      </c>
      <c r="B9" s="194" t="s">
        <v>83</v>
      </c>
      <c r="C9" s="195">
        <v>24530</v>
      </c>
      <c r="D9" s="195">
        <f t="shared" si="1"/>
        <v>18660</v>
      </c>
      <c r="E9" s="196"/>
      <c r="F9" s="196">
        <v>5870</v>
      </c>
      <c r="G9" s="190"/>
      <c r="H9" s="190"/>
      <c r="I9" s="190"/>
    </row>
    <row r="10" ht="20.1" customHeight="1" spans="1:9">
      <c r="A10" s="194">
        <v>20104</v>
      </c>
      <c r="B10" s="194" t="s">
        <v>90</v>
      </c>
      <c r="C10" s="195">
        <v>2326</v>
      </c>
      <c r="D10" s="195">
        <f t="shared" si="1"/>
        <v>2326</v>
      </c>
      <c r="E10" s="196"/>
      <c r="F10" s="196"/>
      <c r="G10" s="190"/>
      <c r="H10" s="190"/>
      <c r="I10" s="190"/>
    </row>
    <row r="11" ht="20.1" customHeight="1" spans="1:9">
      <c r="A11" s="194">
        <v>20105</v>
      </c>
      <c r="B11" s="197" t="s">
        <v>97</v>
      </c>
      <c r="C11" s="195">
        <v>1046</v>
      </c>
      <c r="D11" s="195">
        <f t="shared" si="1"/>
        <v>1046</v>
      </c>
      <c r="E11" s="196"/>
      <c r="F11" s="196"/>
      <c r="G11" s="190"/>
      <c r="H11" s="190"/>
      <c r="I11" s="190"/>
    </row>
    <row r="12" ht="20.1" customHeight="1" spans="1:9">
      <c r="A12" s="194">
        <v>20106</v>
      </c>
      <c r="B12" s="194" t="s">
        <v>104</v>
      </c>
      <c r="C12" s="195">
        <v>2953</v>
      </c>
      <c r="D12" s="195">
        <f t="shared" si="1"/>
        <v>2953</v>
      </c>
      <c r="E12" s="196"/>
      <c r="F12" s="196"/>
      <c r="G12" s="190"/>
      <c r="H12" s="190"/>
      <c r="I12" s="190"/>
    </row>
    <row r="13" ht="20.1" customHeight="1" spans="1:9">
      <c r="A13" s="194">
        <v>20107</v>
      </c>
      <c r="B13" s="194" t="s">
        <v>111</v>
      </c>
      <c r="C13" s="195">
        <v>5000</v>
      </c>
      <c r="D13" s="195">
        <f t="shared" si="1"/>
        <v>5000</v>
      </c>
      <c r="E13" s="196"/>
      <c r="F13" s="196"/>
      <c r="G13" s="190"/>
      <c r="H13" s="190"/>
      <c r="I13" s="190"/>
    </row>
    <row r="14" ht="20.1" customHeight="1" spans="1:9">
      <c r="A14" s="194">
        <v>20108</v>
      </c>
      <c r="B14" s="197" t="s">
        <v>114</v>
      </c>
      <c r="C14" s="195">
        <v>857</v>
      </c>
      <c r="D14" s="195">
        <f t="shared" si="1"/>
        <v>857</v>
      </c>
      <c r="E14" s="196"/>
      <c r="F14" s="196"/>
      <c r="G14" s="190"/>
      <c r="H14" s="190"/>
      <c r="I14" s="190"/>
    </row>
    <row r="15" ht="20.1" customHeight="1" spans="1:9">
      <c r="A15" s="194">
        <v>20109</v>
      </c>
      <c r="B15" s="194" t="s">
        <v>118</v>
      </c>
      <c r="C15" s="195">
        <v>0</v>
      </c>
      <c r="D15" s="195">
        <f t="shared" si="1"/>
        <v>0</v>
      </c>
      <c r="E15" s="196"/>
      <c r="F15" s="196"/>
      <c r="G15" s="190"/>
      <c r="H15" s="190"/>
      <c r="I15" s="190"/>
    </row>
    <row r="16" ht="20.1" customHeight="1" spans="1:9">
      <c r="A16" s="194">
        <v>20111</v>
      </c>
      <c r="B16" s="193" t="s">
        <v>126</v>
      </c>
      <c r="C16" s="195">
        <v>3782</v>
      </c>
      <c r="D16" s="195">
        <f t="shared" si="1"/>
        <v>3782</v>
      </c>
      <c r="E16" s="196"/>
      <c r="F16" s="196"/>
      <c r="G16" s="190"/>
      <c r="H16" s="190"/>
      <c r="I16" s="190"/>
    </row>
    <row r="17" ht="20.1" customHeight="1" spans="1:9">
      <c r="A17" s="194">
        <v>20113</v>
      </c>
      <c r="B17" s="193" t="s">
        <v>131</v>
      </c>
      <c r="C17" s="195">
        <v>1122</v>
      </c>
      <c r="D17" s="195">
        <f t="shared" si="1"/>
        <v>1122</v>
      </c>
      <c r="E17" s="196"/>
      <c r="F17" s="196"/>
      <c r="G17" s="190"/>
      <c r="H17" s="190"/>
      <c r="I17" s="190"/>
    </row>
    <row r="18" ht="20.1" customHeight="1" spans="1:9">
      <c r="A18" s="194">
        <v>20114</v>
      </c>
      <c r="B18" s="197" t="s">
        <v>138</v>
      </c>
      <c r="C18" s="195">
        <v>103</v>
      </c>
      <c r="D18" s="195">
        <f t="shared" si="1"/>
        <v>103</v>
      </c>
      <c r="E18" s="196"/>
      <c r="F18" s="196"/>
      <c r="G18" s="190"/>
      <c r="H18" s="190"/>
      <c r="I18" s="190"/>
    </row>
    <row r="19" ht="20.1" customHeight="1" spans="1:9">
      <c r="A19" s="194">
        <v>20123</v>
      </c>
      <c r="B19" s="194" t="s">
        <v>146</v>
      </c>
      <c r="C19" s="195">
        <v>603</v>
      </c>
      <c r="D19" s="195">
        <f t="shared" si="1"/>
        <v>603</v>
      </c>
      <c r="E19" s="196"/>
      <c r="F19" s="196"/>
      <c r="G19" s="190"/>
      <c r="H19" s="190"/>
      <c r="I19" s="190"/>
    </row>
    <row r="20" ht="20.1" customHeight="1" spans="1:9">
      <c r="A20" s="194">
        <v>20125</v>
      </c>
      <c r="B20" s="194" t="s">
        <v>149</v>
      </c>
      <c r="C20" s="195">
        <v>34</v>
      </c>
      <c r="D20" s="195">
        <f t="shared" si="1"/>
        <v>34</v>
      </c>
      <c r="E20" s="196"/>
      <c r="F20" s="196"/>
      <c r="G20" s="190"/>
      <c r="H20" s="190"/>
      <c r="I20" s="190"/>
    </row>
    <row r="21" ht="20.1" customHeight="1" spans="1:9">
      <c r="A21" s="194">
        <v>20126</v>
      </c>
      <c r="B21" s="197" t="s">
        <v>153</v>
      </c>
      <c r="C21" s="195">
        <v>264</v>
      </c>
      <c r="D21" s="195">
        <f t="shared" si="1"/>
        <v>264</v>
      </c>
      <c r="E21" s="196"/>
      <c r="F21" s="196"/>
      <c r="G21" s="190"/>
      <c r="H21" s="190"/>
      <c r="I21" s="190"/>
    </row>
    <row r="22" ht="18.75" customHeight="1" spans="1:9">
      <c r="A22" s="194">
        <v>20128</v>
      </c>
      <c r="B22" s="197" t="s">
        <v>156</v>
      </c>
      <c r="C22" s="195">
        <v>180</v>
      </c>
      <c r="D22" s="195">
        <f t="shared" si="1"/>
        <v>180</v>
      </c>
      <c r="E22" s="196"/>
      <c r="F22" s="196"/>
      <c r="G22" s="190"/>
      <c r="H22" s="190"/>
      <c r="I22" s="190"/>
    </row>
    <row r="23" ht="20.1" customHeight="1" spans="1:9">
      <c r="A23" s="194">
        <v>20129</v>
      </c>
      <c r="B23" s="197" t="s">
        <v>158</v>
      </c>
      <c r="C23" s="195">
        <v>1046</v>
      </c>
      <c r="D23" s="195">
        <f t="shared" si="1"/>
        <v>1046</v>
      </c>
      <c r="E23" s="196"/>
      <c r="F23" s="196"/>
      <c r="G23" s="190"/>
      <c r="H23" s="190"/>
      <c r="I23" s="190"/>
    </row>
    <row r="24" ht="20.1" customHeight="1" spans="1:9">
      <c r="A24" s="194">
        <v>20131</v>
      </c>
      <c r="B24" s="197" t="s">
        <v>161</v>
      </c>
      <c r="C24" s="195">
        <v>1219</v>
      </c>
      <c r="D24" s="195">
        <f t="shared" si="1"/>
        <v>1219</v>
      </c>
      <c r="E24" s="196"/>
      <c r="F24" s="196"/>
      <c r="G24" s="190"/>
      <c r="H24" s="190"/>
      <c r="I24" s="190"/>
    </row>
    <row r="25" ht="20.1" customHeight="1" spans="1:9">
      <c r="A25" s="194">
        <v>20132</v>
      </c>
      <c r="B25" s="197" t="s">
        <v>164</v>
      </c>
      <c r="C25" s="195">
        <v>1396</v>
      </c>
      <c r="D25" s="195">
        <f t="shared" si="1"/>
        <v>1396</v>
      </c>
      <c r="E25" s="196"/>
      <c r="F25" s="196"/>
      <c r="G25" s="190"/>
      <c r="H25" s="190"/>
      <c r="I25" s="190"/>
    </row>
    <row r="26" ht="20.1" customHeight="1" spans="1:9">
      <c r="A26" s="194">
        <v>20133</v>
      </c>
      <c r="B26" s="197" t="s">
        <v>167</v>
      </c>
      <c r="C26" s="195">
        <v>1071</v>
      </c>
      <c r="D26" s="195">
        <f t="shared" si="1"/>
        <v>1071</v>
      </c>
      <c r="E26" s="196"/>
      <c r="F26" s="196"/>
      <c r="G26" s="190"/>
      <c r="H26" s="190"/>
      <c r="I26" s="190"/>
    </row>
    <row r="27" ht="20.1" customHeight="1" spans="1:9">
      <c r="A27" s="194">
        <v>20134</v>
      </c>
      <c r="B27" s="197" t="s">
        <v>170</v>
      </c>
      <c r="C27" s="195">
        <v>530</v>
      </c>
      <c r="D27" s="195">
        <f t="shared" si="1"/>
        <v>530</v>
      </c>
      <c r="E27" s="196"/>
      <c r="F27" s="196"/>
      <c r="G27" s="190"/>
      <c r="H27" s="190"/>
      <c r="I27" s="190"/>
    </row>
    <row r="28" ht="20.1" customHeight="1" spans="1:9">
      <c r="A28" s="194">
        <v>20135</v>
      </c>
      <c r="B28" s="197" t="s">
        <v>174</v>
      </c>
      <c r="C28" s="195">
        <v>0</v>
      </c>
      <c r="D28" s="195">
        <f t="shared" si="1"/>
        <v>0</v>
      </c>
      <c r="E28" s="196"/>
      <c r="F28" s="196"/>
      <c r="G28" s="190"/>
      <c r="H28" s="190"/>
      <c r="I28" s="190"/>
    </row>
    <row r="29" ht="20.1" customHeight="1" spans="1:9">
      <c r="A29" s="194">
        <v>20136</v>
      </c>
      <c r="B29" s="197" t="s">
        <v>176</v>
      </c>
      <c r="C29" s="195">
        <v>1656</v>
      </c>
      <c r="D29" s="195">
        <f t="shared" si="1"/>
        <v>1656</v>
      </c>
      <c r="E29" s="196"/>
      <c r="F29" s="196"/>
      <c r="G29" s="190"/>
      <c r="H29" s="190"/>
      <c r="I29" s="190"/>
    </row>
    <row r="30" ht="20.1" customHeight="1" spans="1:9">
      <c r="A30" s="194">
        <v>20137</v>
      </c>
      <c r="B30" s="194" t="s">
        <v>178</v>
      </c>
      <c r="C30" s="195">
        <v>0</v>
      </c>
      <c r="D30" s="195">
        <f t="shared" si="1"/>
        <v>0</v>
      </c>
      <c r="E30" s="196"/>
      <c r="F30" s="196"/>
      <c r="G30" s="190"/>
      <c r="H30" s="190"/>
      <c r="I30" s="190"/>
    </row>
    <row r="31" ht="20.1" customHeight="1" spans="1:9">
      <c r="A31" s="194">
        <v>20138</v>
      </c>
      <c r="B31" s="194" t="s">
        <v>181</v>
      </c>
      <c r="C31" s="195">
        <v>4986</v>
      </c>
      <c r="D31" s="195">
        <f t="shared" si="1"/>
        <v>4986</v>
      </c>
      <c r="E31" s="196"/>
      <c r="F31" s="196"/>
      <c r="G31" s="190"/>
      <c r="H31" s="190"/>
      <c r="I31" s="190"/>
    </row>
    <row r="32" ht="20.1" customHeight="1" spans="1:9">
      <c r="A32" s="194">
        <v>20199</v>
      </c>
      <c r="B32" s="194" t="s">
        <v>191</v>
      </c>
      <c r="C32" s="195">
        <v>2079</v>
      </c>
      <c r="D32" s="195">
        <f t="shared" si="1"/>
        <v>3</v>
      </c>
      <c r="E32" s="196">
        <v>2076</v>
      </c>
      <c r="F32" s="196"/>
      <c r="G32" s="190"/>
      <c r="H32" s="190"/>
      <c r="I32" s="190"/>
    </row>
    <row r="33" s="184" customFormat="1" ht="20.1" customHeight="1" spans="1:9">
      <c r="A33" s="192">
        <v>202</v>
      </c>
      <c r="B33" s="193" t="s">
        <v>194</v>
      </c>
      <c r="C33" s="190">
        <f>SUM(C34:C35)</f>
        <v>0</v>
      </c>
      <c r="D33" s="190">
        <f t="shared" ref="D33:I33" si="2">SUM(D34:D35)</f>
        <v>0</v>
      </c>
      <c r="E33" s="190">
        <f t="shared" si="2"/>
        <v>0</v>
      </c>
      <c r="F33" s="190">
        <f t="shared" si="2"/>
        <v>0</v>
      </c>
      <c r="G33" s="190">
        <f t="shared" si="2"/>
        <v>0</v>
      </c>
      <c r="H33" s="190">
        <f t="shared" si="2"/>
        <v>0</v>
      </c>
      <c r="I33" s="190">
        <f t="shared" si="2"/>
        <v>0</v>
      </c>
    </row>
    <row r="34" ht="20.1" customHeight="1" spans="1:9">
      <c r="A34" s="194">
        <v>20205</v>
      </c>
      <c r="B34" s="194" t="s">
        <v>195</v>
      </c>
      <c r="C34" s="195">
        <v>0</v>
      </c>
      <c r="D34" s="195">
        <f>C34-E34-F34-G34</f>
        <v>0</v>
      </c>
      <c r="E34" s="196"/>
      <c r="F34" s="196"/>
      <c r="G34" s="190"/>
      <c r="H34" s="190"/>
      <c r="I34" s="190"/>
    </row>
    <row r="35" ht="20.1" customHeight="1" spans="1:9">
      <c r="A35" s="194">
        <v>20299</v>
      </c>
      <c r="B35" s="194" t="s">
        <v>197</v>
      </c>
      <c r="C35" s="195">
        <v>0</v>
      </c>
      <c r="D35" s="195">
        <f>C35-E35-F35-G35</f>
        <v>0</v>
      </c>
      <c r="E35" s="196"/>
      <c r="F35" s="196"/>
      <c r="G35" s="190"/>
      <c r="H35" s="190"/>
      <c r="I35" s="190"/>
    </row>
    <row r="36" s="184" customFormat="1" ht="20.1" customHeight="1" spans="1:9">
      <c r="A36" s="192">
        <v>203</v>
      </c>
      <c r="B36" s="193" t="s">
        <v>198</v>
      </c>
      <c r="C36" s="190">
        <f>SUM(C37:C38)</f>
        <v>978</v>
      </c>
      <c r="D36" s="190">
        <f t="shared" ref="D36:I36" si="3">SUM(D37:D38)</f>
        <v>908</v>
      </c>
      <c r="E36" s="190">
        <f t="shared" si="3"/>
        <v>70</v>
      </c>
      <c r="F36" s="190">
        <f t="shared" si="3"/>
        <v>0</v>
      </c>
      <c r="G36" s="190">
        <f t="shared" si="3"/>
        <v>0</v>
      </c>
      <c r="H36" s="190">
        <f t="shared" si="3"/>
        <v>0</v>
      </c>
      <c r="I36" s="190">
        <f t="shared" si="3"/>
        <v>0</v>
      </c>
    </row>
    <row r="37" ht="20.1" customHeight="1" spans="1:9">
      <c r="A37" s="192">
        <v>20306</v>
      </c>
      <c r="B37" s="197" t="s">
        <v>199</v>
      </c>
      <c r="C37" s="198">
        <v>667</v>
      </c>
      <c r="D37" s="195">
        <f>C37-E37-F37-G37</f>
        <v>667</v>
      </c>
      <c r="E37" s="196"/>
      <c r="F37" s="196"/>
      <c r="G37" s="190"/>
      <c r="H37" s="190"/>
      <c r="I37" s="190"/>
    </row>
    <row r="38" ht="20.1" customHeight="1" spans="1:9">
      <c r="A38" s="192">
        <v>20399</v>
      </c>
      <c r="B38" s="197" t="s">
        <v>207</v>
      </c>
      <c r="C38" s="198">
        <v>311</v>
      </c>
      <c r="D38" s="195">
        <f>C38-E38-F38-G38</f>
        <v>241</v>
      </c>
      <c r="E38" s="196">
        <v>70</v>
      </c>
      <c r="F38" s="196"/>
      <c r="G38" s="190"/>
      <c r="H38" s="190"/>
      <c r="I38" s="190"/>
    </row>
    <row r="39" s="184" customFormat="1" ht="20.1" customHeight="1" spans="1:9">
      <c r="A39" s="194">
        <v>204</v>
      </c>
      <c r="B39" s="193" t="s">
        <v>1135</v>
      </c>
      <c r="C39" s="190">
        <f>SUM(C40:C50)</f>
        <v>26113</v>
      </c>
      <c r="D39" s="190">
        <f t="shared" ref="D39:I39" si="4">SUM(D40:D50)</f>
        <v>23934</v>
      </c>
      <c r="E39" s="190">
        <f t="shared" si="4"/>
        <v>329</v>
      </c>
      <c r="F39" s="190">
        <f t="shared" si="4"/>
        <v>1850</v>
      </c>
      <c r="G39" s="190">
        <f t="shared" si="4"/>
        <v>0</v>
      </c>
      <c r="H39" s="190">
        <f t="shared" si="4"/>
        <v>0</v>
      </c>
      <c r="I39" s="190">
        <f t="shared" si="4"/>
        <v>0</v>
      </c>
    </row>
    <row r="40" ht="20.1" customHeight="1" spans="1:9">
      <c r="A40" s="194">
        <v>20401</v>
      </c>
      <c r="B40" s="194" t="s">
        <v>209</v>
      </c>
      <c r="C40" s="195">
        <v>40</v>
      </c>
      <c r="D40" s="195">
        <f t="shared" ref="D40:D50" si="5">C40-E40-F40-G40</f>
        <v>40</v>
      </c>
      <c r="E40" s="196"/>
      <c r="F40" s="196"/>
      <c r="G40" s="190"/>
      <c r="H40" s="190"/>
      <c r="I40" s="190"/>
    </row>
    <row r="41" ht="20.1" customHeight="1" spans="1:9">
      <c r="A41" s="194">
        <v>20402</v>
      </c>
      <c r="B41" s="197" t="s">
        <v>212</v>
      </c>
      <c r="C41" s="195">
        <v>21949</v>
      </c>
      <c r="D41" s="195">
        <f t="shared" si="5"/>
        <v>20099</v>
      </c>
      <c r="E41" s="196"/>
      <c r="F41" s="196">
        <v>1850</v>
      </c>
      <c r="G41" s="191"/>
      <c r="H41" s="191"/>
      <c r="I41" s="191"/>
    </row>
    <row r="42" ht="20.1" customHeight="1" spans="1:9">
      <c r="A42" s="194">
        <v>20403</v>
      </c>
      <c r="B42" s="194" t="s">
        <v>218</v>
      </c>
      <c r="C42" s="195">
        <v>0</v>
      </c>
      <c r="D42" s="195">
        <f t="shared" si="5"/>
        <v>0</v>
      </c>
      <c r="E42" s="196"/>
      <c r="F42" s="196"/>
      <c r="G42" s="191"/>
      <c r="H42" s="191"/>
      <c r="I42" s="191"/>
    </row>
    <row r="43" ht="20.1" customHeight="1" spans="1:9">
      <c r="A43" s="194">
        <v>20404</v>
      </c>
      <c r="B43" s="194" t="s">
        <v>221</v>
      </c>
      <c r="C43" s="195">
        <v>843</v>
      </c>
      <c r="D43" s="195">
        <f t="shared" si="5"/>
        <v>843</v>
      </c>
      <c r="E43" s="196"/>
      <c r="F43" s="196"/>
      <c r="G43" s="191"/>
      <c r="H43" s="191"/>
      <c r="I43" s="191"/>
    </row>
    <row r="44" ht="20.1" customHeight="1" spans="1:9">
      <c r="A44" s="194">
        <v>20405</v>
      </c>
      <c r="B44" s="193" t="s">
        <v>225</v>
      </c>
      <c r="C44" s="195">
        <v>481</v>
      </c>
      <c r="D44" s="195">
        <f t="shared" si="5"/>
        <v>481</v>
      </c>
      <c r="E44" s="196"/>
      <c r="F44" s="196"/>
      <c r="G44" s="191"/>
      <c r="H44" s="191"/>
      <c r="I44" s="191"/>
    </row>
    <row r="45" ht="20.1" customHeight="1" spans="1:9">
      <c r="A45" s="194">
        <v>20406</v>
      </c>
      <c r="B45" s="194" t="s">
        <v>230</v>
      </c>
      <c r="C45" s="195">
        <v>2072</v>
      </c>
      <c r="D45" s="195">
        <f t="shared" si="5"/>
        <v>2072</v>
      </c>
      <c r="E45" s="196"/>
      <c r="F45" s="196"/>
      <c r="G45" s="191"/>
      <c r="H45" s="191"/>
      <c r="I45" s="191"/>
    </row>
    <row r="46" ht="20.1" customHeight="1" spans="1:9">
      <c r="A46" s="194">
        <v>20407</v>
      </c>
      <c r="B46" s="194" t="s">
        <v>239</v>
      </c>
      <c r="C46" s="195">
        <v>0</v>
      </c>
      <c r="D46" s="195">
        <f t="shared" si="5"/>
        <v>0</v>
      </c>
      <c r="E46" s="196"/>
      <c r="F46" s="196"/>
      <c r="G46" s="191"/>
      <c r="H46" s="191"/>
      <c r="I46" s="191"/>
    </row>
    <row r="47" ht="20.1" customHeight="1" spans="1:9">
      <c r="A47" s="194">
        <v>20408</v>
      </c>
      <c r="B47" s="197" t="s">
        <v>244</v>
      </c>
      <c r="C47" s="195">
        <v>162</v>
      </c>
      <c r="D47" s="195">
        <f t="shared" si="5"/>
        <v>162</v>
      </c>
      <c r="E47" s="196"/>
      <c r="F47" s="196"/>
      <c r="G47" s="191"/>
      <c r="H47" s="191"/>
      <c r="I47" s="191"/>
    </row>
    <row r="48" ht="20.1" customHeight="1" spans="1:9">
      <c r="A48" s="194">
        <v>20409</v>
      </c>
      <c r="B48" s="193" t="s">
        <v>249</v>
      </c>
      <c r="C48" s="195">
        <v>0</v>
      </c>
      <c r="D48" s="195">
        <f t="shared" si="5"/>
        <v>0</v>
      </c>
      <c r="E48" s="196"/>
      <c r="F48" s="196"/>
      <c r="G48" s="191"/>
      <c r="H48" s="191"/>
      <c r="I48" s="191"/>
    </row>
    <row r="49" ht="20.1" customHeight="1" spans="1:9">
      <c r="A49" s="194">
        <v>20410</v>
      </c>
      <c r="B49" s="194" t="s">
        <v>253</v>
      </c>
      <c r="C49" s="195">
        <v>0</v>
      </c>
      <c r="D49" s="195">
        <f t="shared" si="5"/>
        <v>0</v>
      </c>
      <c r="E49" s="196"/>
      <c r="F49" s="196"/>
      <c r="G49" s="191"/>
      <c r="H49" s="191"/>
      <c r="I49" s="191"/>
    </row>
    <row r="50" ht="20.1" customHeight="1" spans="1:9">
      <c r="A50" s="194">
        <v>20499</v>
      </c>
      <c r="B50" s="194" t="s">
        <v>256</v>
      </c>
      <c r="C50" s="195">
        <v>566</v>
      </c>
      <c r="D50" s="195">
        <f t="shared" si="5"/>
        <v>237</v>
      </c>
      <c r="E50" s="196">
        <v>329</v>
      </c>
      <c r="F50" s="196"/>
      <c r="G50" s="191"/>
      <c r="H50" s="191"/>
      <c r="I50" s="191"/>
    </row>
    <row r="51" s="184" customFormat="1" ht="19.5" customHeight="1" spans="1:9">
      <c r="A51" s="194">
        <v>205</v>
      </c>
      <c r="B51" s="193" t="s">
        <v>259</v>
      </c>
      <c r="C51" s="190">
        <f>SUM(C52:C61)</f>
        <v>133628</v>
      </c>
      <c r="D51" s="190">
        <f t="shared" ref="D51:I51" si="6">SUM(D52:D61)</f>
        <v>87241</v>
      </c>
      <c r="E51" s="190">
        <f t="shared" si="6"/>
        <v>1970</v>
      </c>
      <c r="F51" s="190">
        <f t="shared" si="6"/>
        <v>18970</v>
      </c>
      <c r="G51" s="190">
        <f t="shared" si="6"/>
        <v>25447</v>
      </c>
      <c r="H51" s="190">
        <f t="shared" si="6"/>
        <v>0</v>
      </c>
      <c r="I51" s="190">
        <f t="shared" si="6"/>
        <v>0</v>
      </c>
    </row>
    <row r="52" ht="20.1" customHeight="1" spans="1:9">
      <c r="A52" s="194">
        <v>20501</v>
      </c>
      <c r="B52" s="197" t="s">
        <v>260</v>
      </c>
      <c r="C52" s="195">
        <v>4035</v>
      </c>
      <c r="D52" s="195">
        <f t="shared" ref="D52:D61" si="7">C52-E52-F52-G52</f>
        <v>4035</v>
      </c>
      <c r="E52" s="196"/>
      <c r="F52" s="196"/>
      <c r="G52" s="191"/>
      <c r="H52" s="191"/>
      <c r="I52" s="191"/>
    </row>
    <row r="53" ht="20.1" customHeight="1" spans="1:9">
      <c r="A53" s="194">
        <v>20502</v>
      </c>
      <c r="B53" s="194" t="s">
        <v>262</v>
      </c>
      <c r="C53" s="195">
        <v>119085</v>
      </c>
      <c r="D53" s="195">
        <f t="shared" si="7"/>
        <v>73378</v>
      </c>
      <c r="E53" s="196">
        <v>1737</v>
      </c>
      <c r="F53" s="196">
        <v>18970</v>
      </c>
      <c r="G53" s="199">
        <v>25000</v>
      </c>
      <c r="H53" s="191"/>
      <c r="I53" s="191"/>
    </row>
    <row r="54" ht="20.1" customHeight="1" spans="1:9">
      <c r="A54" s="194">
        <v>20503</v>
      </c>
      <c r="B54" s="194" t="s">
        <v>269</v>
      </c>
      <c r="C54" s="195">
        <v>8235</v>
      </c>
      <c r="D54" s="195">
        <f t="shared" si="7"/>
        <v>7788</v>
      </c>
      <c r="E54" s="196"/>
      <c r="F54" s="196"/>
      <c r="G54" s="191">
        <v>447</v>
      </c>
      <c r="H54" s="191"/>
      <c r="I54" s="191"/>
    </row>
    <row r="55" ht="20.1" customHeight="1" spans="1:9">
      <c r="A55" s="194">
        <v>20504</v>
      </c>
      <c r="B55" s="193" t="s">
        <v>275</v>
      </c>
      <c r="C55" s="195">
        <v>0</v>
      </c>
      <c r="D55" s="195">
        <f t="shared" si="7"/>
        <v>0</v>
      </c>
      <c r="E55" s="196"/>
      <c r="F55" s="196"/>
      <c r="G55" s="191"/>
      <c r="H55" s="191"/>
      <c r="I55" s="191"/>
    </row>
    <row r="56" ht="20.1" customHeight="1" spans="1:9">
      <c r="A56" s="194">
        <v>20505</v>
      </c>
      <c r="B56" s="197" t="s">
        <v>281</v>
      </c>
      <c r="C56" s="195">
        <v>0</v>
      </c>
      <c r="D56" s="195">
        <f t="shared" si="7"/>
        <v>0</v>
      </c>
      <c r="E56" s="196"/>
      <c r="F56" s="196"/>
      <c r="G56" s="191"/>
      <c r="H56" s="191"/>
      <c r="I56" s="191"/>
    </row>
    <row r="57" ht="20.1" customHeight="1" spans="1:9">
      <c r="A57" s="194">
        <v>20506</v>
      </c>
      <c r="B57" s="197" t="s">
        <v>285</v>
      </c>
      <c r="C57" s="195">
        <v>0</v>
      </c>
      <c r="D57" s="195">
        <f t="shared" si="7"/>
        <v>0</v>
      </c>
      <c r="E57" s="196"/>
      <c r="F57" s="196"/>
      <c r="G57" s="191"/>
      <c r="H57" s="191"/>
      <c r="I57" s="191"/>
    </row>
    <row r="58" ht="20.1" customHeight="1" spans="1:9">
      <c r="A58" s="194">
        <v>20507</v>
      </c>
      <c r="B58" s="194" t="s">
        <v>289</v>
      </c>
      <c r="C58" s="195">
        <v>0</v>
      </c>
      <c r="D58" s="195">
        <f t="shared" si="7"/>
        <v>0</v>
      </c>
      <c r="E58" s="196"/>
      <c r="F58" s="196"/>
      <c r="G58" s="191"/>
      <c r="H58" s="191"/>
      <c r="I58" s="191"/>
    </row>
    <row r="59" ht="20.1" customHeight="1" spans="1:9">
      <c r="A59" s="194">
        <v>20508</v>
      </c>
      <c r="B59" s="197" t="s">
        <v>293</v>
      </c>
      <c r="C59" s="195">
        <v>590</v>
      </c>
      <c r="D59" s="195">
        <f t="shared" si="7"/>
        <v>590</v>
      </c>
      <c r="E59" s="196"/>
      <c r="F59" s="196"/>
      <c r="G59" s="191"/>
      <c r="H59" s="191"/>
      <c r="I59" s="191"/>
    </row>
    <row r="60" ht="20.1" customHeight="1" spans="1:9">
      <c r="A60" s="194">
        <v>20509</v>
      </c>
      <c r="B60" s="194" t="s">
        <v>299</v>
      </c>
      <c r="C60" s="195">
        <v>1450</v>
      </c>
      <c r="D60" s="195">
        <f t="shared" si="7"/>
        <v>1450</v>
      </c>
      <c r="E60" s="196"/>
      <c r="F60" s="196"/>
      <c r="G60" s="191"/>
      <c r="H60" s="191"/>
      <c r="I60" s="191"/>
    </row>
    <row r="61" ht="20.1" customHeight="1" spans="1:9">
      <c r="A61" s="194">
        <v>20599</v>
      </c>
      <c r="B61" s="194" t="s">
        <v>306</v>
      </c>
      <c r="C61" s="195">
        <v>233</v>
      </c>
      <c r="D61" s="195">
        <f t="shared" si="7"/>
        <v>0</v>
      </c>
      <c r="E61" s="196">
        <v>233</v>
      </c>
      <c r="F61" s="196"/>
      <c r="G61" s="191"/>
      <c r="H61" s="191"/>
      <c r="I61" s="191"/>
    </row>
    <row r="62" s="184" customFormat="1" ht="20.1" customHeight="1" spans="1:9">
      <c r="A62" s="194">
        <v>206</v>
      </c>
      <c r="B62" s="193" t="s">
        <v>307</v>
      </c>
      <c r="C62" s="190">
        <f>SUM(C63:C72)</f>
        <v>13622</v>
      </c>
      <c r="D62" s="190">
        <f t="shared" ref="D62:I62" si="8">SUM(D63:D72)</f>
        <v>2692</v>
      </c>
      <c r="E62" s="190">
        <f t="shared" si="8"/>
        <v>1350</v>
      </c>
      <c r="F62" s="190">
        <f t="shared" si="8"/>
        <v>4580</v>
      </c>
      <c r="G62" s="190">
        <f t="shared" si="8"/>
        <v>5000</v>
      </c>
      <c r="H62" s="190">
        <f t="shared" si="8"/>
        <v>0</v>
      </c>
      <c r="I62" s="190">
        <f t="shared" si="8"/>
        <v>0</v>
      </c>
    </row>
    <row r="63" ht="20.1" customHeight="1" spans="1:9">
      <c r="A63" s="194">
        <v>20601</v>
      </c>
      <c r="B63" s="197" t="s">
        <v>308</v>
      </c>
      <c r="C63" s="195">
        <v>120</v>
      </c>
      <c r="D63" s="195">
        <f t="shared" ref="D63:D72" si="9">C63-E63-F63-G63</f>
        <v>120</v>
      </c>
      <c r="E63" s="196"/>
      <c r="F63" s="196"/>
      <c r="G63" s="191"/>
      <c r="H63" s="191"/>
      <c r="I63" s="191"/>
    </row>
    <row r="64" ht="20.1" customHeight="1" spans="1:9">
      <c r="A64" s="194">
        <v>20602</v>
      </c>
      <c r="B64" s="194" t="s">
        <v>310</v>
      </c>
      <c r="C64" s="195">
        <v>11</v>
      </c>
      <c r="D64" s="195">
        <f t="shared" si="9"/>
        <v>11</v>
      </c>
      <c r="E64" s="196"/>
      <c r="F64" s="196"/>
      <c r="G64" s="191"/>
      <c r="H64" s="191"/>
      <c r="I64" s="191"/>
    </row>
    <row r="65" ht="20.1" customHeight="1" spans="1:9">
      <c r="A65" s="194">
        <v>20603</v>
      </c>
      <c r="B65" s="197" t="s">
        <v>319</v>
      </c>
      <c r="C65" s="195">
        <v>0</v>
      </c>
      <c r="D65" s="195">
        <f t="shared" si="9"/>
        <v>0</v>
      </c>
      <c r="E65" s="196"/>
      <c r="F65" s="196"/>
      <c r="G65" s="191"/>
      <c r="H65" s="191"/>
      <c r="I65" s="191"/>
    </row>
    <row r="66" ht="20.1" customHeight="1" spans="1:9">
      <c r="A66" s="194">
        <v>20604</v>
      </c>
      <c r="B66" s="197" t="s">
        <v>324</v>
      </c>
      <c r="C66" s="195">
        <v>633</v>
      </c>
      <c r="D66" s="195">
        <f t="shared" si="9"/>
        <v>633</v>
      </c>
      <c r="E66" s="196"/>
      <c r="F66" s="196"/>
      <c r="G66" s="191"/>
      <c r="H66" s="191"/>
      <c r="I66" s="191"/>
    </row>
    <row r="67" ht="20.1" customHeight="1" spans="1:9">
      <c r="A67" s="194">
        <v>20605</v>
      </c>
      <c r="B67" s="197" t="s">
        <v>328</v>
      </c>
      <c r="C67" s="195">
        <v>233</v>
      </c>
      <c r="D67" s="195">
        <f t="shared" si="9"/>
        <v>233</v>
      </c>
      <c r="E67" s="196"/>
      <c r="F67" s="196"/>
      <c r="G67" s="191"/>
      <c r="H67" s="191"/>
      <c r="I67" s="191"/>
    </row>
    <row r="68" ht="20.1" customHeight="1" spans="1:9">
      <c r="A68" s="194">
        <v>20606</v>
      </c>
      <c r="B68" s="197" t="s">
        <v>332</v>
      </c>
      <c r="C68" s="195">
        <v>0</v>
      </c>
      <c r="D68" s="195">
        <f t="shared" si="9"/>
        <v>0</v>
      </c>
      <c r="E68" s="196"/>
      <c r="F68" s="196"/>
      <c r="G68" s="191"/>
      <c r="H68" s="191"/>
      <c r="I68" s="191"/>
    </row>
    <row r="69" ht="20.1" customHeight="1" spans="1:9">
      <c r="A69" s="194">
        <v>20607</v>
      </c>
      <c r="B69" s="194" t="s">
        <v>337</v>
      </c>
      <c r="C69" s="195">
        <v>335</v>
      </c>
      <c r="D69" s="195">
        <f t="shared" si="9"/>
        <v>335</v>
      </c>
      <c r="E69" s="196"/>
      <c r="F69" s="196"/>
      <c r="G69" s="191"/>
      <c r="H69" s="191"/>
      <c r="I69" s="191"/>
    </row>
    <row r="70" ht="20.1" customHeight="1" spans="1:9">
      <c r="A70" s="194">
        <v>20608</v>
      </c>
      <c r="B70" s="194" t="s">
        <v>343</v>
      </c>
      <c r="C70" s="195">
        <v>0</v>
      </c>
      <c r="D70" s="195">
        <f t="shared" si="9"/>
        <v>0</v>
      </c>
      <c r="E70" s="196"/>
      <c r="F70" s="196"/>
      <c r="G70" s="191"/>
      <c r="H70" s="191"/>
      <c r="I70" s="191"/>
    </row>
    <row r="71" ht="20.1" customHeight="1" spans="1:9">
      <c r="A71" s="194">
        <v>20609</v>
      </c>
      <c r="B71" s="193" t="s">
        <v>347</v>
      </c>
      <c r="C71" s="195">
        <v>60</v>
      </c>
      <c r="D71" s="195">
        <f t="shared" si="9"/>
        <v>60</v>
      </c>
      <c r="E71" s="196"/>
      <c r="F71" s="196"/>
      <c r="G71" s="191"/>
      <c r="H71" s="191"/>
      <c r="I71" s="191"/>
    </row>
    <row r="72" ht="20.1" customHeight="1" spans="1:9">
      <c r="A72" s="194">
        <v>20699</v>
      </c>
      <c r="B72" s="194" t="s">
        <v>351</v>
      </c>
      <c r="C72" s="195">
        <v>12230</v>
      </c>
      <c r="D72" s="195">
        <f t="shared" si="9"/>
        <v>1300</v>
      </c>
      <c r="E72" s="196">
        <v>1350</v>
      </c>
      <c r="F72" s="196">
        <v>4580</v>
      </c>
      <c r="G72" s="191">
        <v>5000</v>
      </c>
      <c r="H72" s="191"/>
      <c r="I72" s="191"/>
    </row>
    <row r="73" s="184" customFormat="1" ht="20.1" customHeight="1" spans="1:9">
      <c r="A73" s="194">
        <v>207</v>
      </c>
      <c r="B73" s="193" t="s">
        <v>356</v>
      </c>
      <c r="C73" s="190">
        <f>SUM(C74:C79)</f>
        <v>6109</v>
      </c>
      <c r="D73" s="190">
        <f t="shared" ref="D73:I73" si="10">SUM(D74:D79)</f>
        <v>5509</v>
      </c>
      <c r="E73" s="190">
        <f t="shared" si="10"/>
        <v>600</v>
      </c>
      <c r="F73" s="190">
        <f t="shared" si="10"/>
        <v>0</v>
      </c>
      <c r="G73" s="190">
        <f t="shared" si="10"/>
        <v>0</v>
      </c>
      <c r="H73" s="190">
        <f t="shared" si="10"/>
        <v>0</v>
      </c>
      <c r="I73" s="190">
        <f t="shared" si="10"/>
        <v>0</v>
      </c>
    </row>
    <row r="74" ht="20.1" customHeight="1" spans="1:9">
      <c r="A74" s="194">
        <v>20701</v>
      </c>
      <c r="B74" s="193" t="s">
        <v>357</v>
      </c>
      <c r="C74" s="195">
        <v>2509</v>
      </c>
      <c r="D74" s="195">
        <f t="shared" ref="D74:D79" si="11">C74-E74-F74-G74</f>
        <v>2509</v>
      </c>
      <c r="E74" s="196"/>
      <c r="F74" s="196"/>
      <c r="G74" s="191"/>
      <c r="H74" s="191"/>
      <c r="I74" s="191"/>
    </row>
    <row r="75" ht="20.1" customHeight="1" spans="1:9">
      <c r="A75" s="194">
        <v>20702</v>
      </c>
      <c r="B75" s="193" t="s">
        <v>370</v>
      </c>
      <c r="C75" s="195">
        <v>278</v>
      </c>
      <c r="D75" s="195">
        <f t="shared" si="11"/>
        <v>278</v>
      </c>
      <c r="E75" s="196"/>
      <c r="F75" s="196"/>
      <c r="G75" s="191"/>
      <c r="H75" s="191"/>
      <c r="I75" s="191"/>
    </row>
    <row r="76" ht="20.1" customHeight="1" spans="1:9">
      <c r="A76" s="194">
        <v>20703</v>
      </c>
      <c r="B76" s="193" t="s">
        <v>375</v>
      </c>
      <c r="C76" s="195">
        <v>481</v>
      </c>
      <c r="D76" s="195">
        <f t="shared" si="11"/>
        <v>481</v>
      </c>
      <c r="E76" s="196"/>
      <c r="F76" s="196"/>
      <c r="G76" s="191"/>
      <c r="H76" s="191"/>
      <c r="I76" s="191"/>
    </row>
    <row r="77" ht="20.1" customHeight="1" spans="1:9">
      <c r="A77" s="194">
        <v>20706</v>
      </c>
      <c r="B77" s="193" t="s">
        <v>383</v>
      </c>
      <c r="C77" s="195">
        <v>41</v>
      </c>
      <c r="D77" s="195">
        <f t="shared" si="11"/>
        <v>41</v>
      </c>
      <c r="E77" s="196"/>
      <c r="F77" s="196"/>
      <c r="G77" s="191"/>
      <c r="H77" s="191"/>
      <c r="I77" s="191"/>
    </row>
    <row r="78" ht="20.1" customHeight="1" spans="1:9">
      <c r="A78" s="194">
        <v>20708</v>
      </c>
      <c r="B78" s="193" t="s">
        <v>389</v>
      </c>
      <c r="C78" s="195">
        <v>1929</v>
      </c>
      <c r="D78" s="195">
        <f t="shared" si="11"/>
        <v>1929</v>
      </c>
      <c r="E78" s="196"/>
      <c r="F78" s="196"/>
      <c r="G78" s="191"/>
      <c r="H78" s="191"/>
      <c r="I78" s="191"/>
    </row>
    <row r="79" ht="20.1" customHeight="1" spans="1:9">
      <c r="A79" s="194">
        <v>20799</v>
      </c>
      <c r="B79" s="193" t="s">
        <v>394</v>
      </c>
      <c r="C79" s="195">
        <v>871</v>
      </c>
      <c r="D79" s="195">
        <f t="shared" si="11"/>
        <v>271</v>
      </c>
      <c r="E79" s="196">
        <v>600</v>
      </c>
      <c r="F79" s="196"/>
      <c r="G79" s="191"/>
      <c r="H79" s="191"/>
      <c r="I79" s="191"/>
    </row>
    <row r="80" s="184" customFormat="1" ht="20.1" customHeight="1" spans="1:9">
      <c r="A80" s="194">
        <v>208</v>
      </c>
      <c r="B80" s="193" t="s">
        <v>398</v>
      </c>
      <c r="C80" s="190">
        <f>SUM(C81:C101)</f>
        <v>133177</v>
      </c>
      <c r="D80" s="190">
        <f t="shared" ref="D80:I80" si="12">SUM(D81:D101)</f>
        <v>127487</v>
      </c>
      <c r="E80" s="190">
        <f t="shared" si="12"/>
        <v>1930</v>
      </c>
      <c r="F80" s="190">
        <f t="shared" si="12"/>
        <v>3760</v>
      </c>
      <c r="G80" s="190">
        <f t="shared" si="12"/>
        <v>0</v>
      </c>
      <c r="H80" s="190">
        <f t="shared" si="12"/>
        <v>0</v>
      </c>
      <c r="I80" s="190">
        <f t="shared" si="12"/>
        <v>0</v>
      </c>
    </row>
    <row r="81" ht="20.1" customHeight="1" spans="1:9">
      <c r="A81" s="194">
        <v>20801</v>
      </c>
      <c r="B81" s="193" t="s">
        <v>399</v>
      </c>
      <c r="C81" s="195">
        <v>3931</v>
      </c>
      <c r="D81" s="195">
        <f t="shared" ref="D81:D101" si="13">C81-E81-F81-G81</f>
        <v>3931</v>
      </c>
      <c r="E81" s="196"/>
      <c r="F81" s="196"/>
      <c r="G81" s="191"/>
      <c r="H81" s="191"/>
      <c r="I81" s="191"/>
    </row>
    <row r="82" ht="20.1" customHeight="1" spans="1:9">
      <c r="A82" s="194">
        <v>20802</v>
      </c>
      <c r="B82" s="193" t="s">
        <v>413</v>
      </c>
      <c r="C82" s="195">
        <v>2583</v>
      </c>
      <c r="D82" s="195">
        <f t="shared" si="13"/>
        <v>2583</v>
      </c>
      <c r="E82" s="196"/>
      <c r="F82" s="196"/>
      <c r="G82" s="191"/>
      <c r="H82" s="191"/>
      <c r="I82" s="191"/>
    </row>
    <row r="83" ht="20.1" customHeight="1" spans="1:9">
      <c r="A83" s="194">
        <v>20804</v>
      </c>
      <c r="B83" s="193" t="s">
        <v>418</v>
      </c>
      <c r="C83" s="195">
        <v>0</v>
      </c>
      <c r="D83" s="195">
        <f t="shared" si="13"/>
        <v>0</v>
      </c>
      <c r="E83" s="196"/>
      <c r="F83" s="196"/>
      <c r="G83" s="191"/>
      <c r="H83" s="191"/>
      <c r="I83" s="191"/>
    </row>
    <row r="84" ht="20.1" customHeight="1" spans="1:9">
      <c r="A84" s="194">
        <v>20805</v>
      </c>
      <c r="B84" s="193" t="s">
        <v>420</v>
      </c>
      <c r="C84" s="195">
        <v>51479</v>
      </c>
      <c r="D84" s="195">
        <f t="shared" si="13"/>
        <v>51479</v>
      </c>
      <c r="E84" s="196"/>
      <c r="F84" s="196"/>
      <c r="G84" s="199"/>
      <c r="H84" s="191"/>
      <c r="I84" s="191"/>
    </row>
    <row r="85" ht="20.1" customHeight="1" spans="1:9">
      <c r="A85" s="194">
        <v>20806</v>
      </c>
      <c r="B85" s="193" t="s">
        <v>429</v>
      </c>
      <c r="C85" s="195">
        <v>80</v>
      </c>
      <c r="D85" s="195">
        <f t="shared" si="13"/>
        <v>80</v>
      </c>
      <c r="E85" s="196"/>
      <c r="F85" s="196"/>
      <c r="G85" s="191"/>
      <c r="H85" s="191"/>
      <c r="I85" s="191"/>
    </row>
    <row r="86" ht="20.1" customHeight="1" spans="1:9">
      <c r="A86" s="194">
        <v>20807</v>
      </c>
      <c r="B86" s="193" t="s">
        <v>433</v>
      </c>
      <c r="C86" s="195">
        <v>3415</v>
      </c>
      <c r="D86" s="195">
        <f t="shared" si="13"/>
        <v>3415</v>
      </c>
      <c r="E86" s="196"/>
      <c r="F86" s="196"/>
      <c r="G86" s="191"/>
      <c r="H86" s="191"/>
      <c r="I86" s="191"/>
    </row>
    <row r="87" ht="20.1" customHeight="1" spans="1:9">
      <c r="A87" s="194">
        <v>20808</v>
      </c>
      <c r="B87" s="193" t="s">
        <v>443</v>
      </c>
      <c r="C87" s="195">
        <v>14893</v>
      </c>
      <c r="D87" s="195">
        <f t="shared" si="13"/>
        <v>14893</v>
      </c>
      <c r="E87" s="196"/>
      <c r="F87" s="196"/>
      <c r="G87" s="191"/>
      <c r="H87" s="191"/>
      <c r="I87" s="191"/>
    </row>
    <row r="88" ht="20.1" customHeight="1" spans="1:9">
      <c r="A88" s="194">
        <v>20809</v>
      </c>
      <c r="B88" s="193" t="s">
        <v>452</v>
      </c>
      <c r="C88" s="195">
        <v>2315</v>
      </c>
      <c r="D88" s="195">
        <f t="shared" si="13"/>
        <v>2315</v>
      </c>
      <c r="E88" s="196"/>
      <c r="F88" s="196"/>
      <c r="G88" s="191"/>
      <c r="H88" s="191"/>
      <c r="I88" s="191"/>
    </row>
    <row r="89" ht="20.1" customHeight="1" spans="1:9">
      <c r="A89" s="194">
        <v>20810</v>
      </c>
      <c r="B89" s="193" t="s">
        <v>459</v>
      </c>
      <c r="C89" s="195">
        <v>1503</v>
      </c>
      <c r="D89" s="195">
        <f t="shared" si="13"/>
        <v>1503</v>
      </c>
      <c r="E89" s="196"/>
      <c r="F89" s="196"/>
      <c r="G89" s="191"/>
      <c r="H89" s="191"/>
      <c r="I89" s="191"/>
    </row>
    <row r="90" ht="20.1" customHeight="1" spans="1:9">
      <c r="A90" s="194">
        <v>20811</v>
      </c>
      <c r="B90" s="193" t="s">
        <v>467</v>
      </c>
      <c r="C90" s="195">
        <v>4277</v>
      </c>
      <c r="D90" s="195">
        <f t="shared" si="13"/>
        <v>4277</v>
      </c>
      <c r="E90" s="196"/>
      <c r="F90" s="196"/>
      <c r="G90" s="191"/>
      <c r="H90" s="191"/>
      <c r="I90" s="191"/>
    </row>
    <row r="91" ht="20.1" customHeight="1" spans="1:9">
      <c r="A91" s="194">
        <v>20816</v>
      </c>
      <c r="B91" s="193" t="s">
        <v>473</v>
      </c>
      <c r="C91" s="195">
        <v>1</v>
      </c>
      <c r="D91" s="195">
        <f t="shared" si="13"/>
        <v>1</v>
      </c>
      <c r="E91" s="196"/>
      <c r="F91" s="196"/>
      <c r="G91" s="191"/>
      <c r="H91" s="191"/>
      <c r="I91" s="191"/>
    </row>
    <row r="92" ht="20.1" customHeight="1" spans="1:9">
      <c r="A92" s="194">
        <v>20819</v>
      </c>
      <c r="B92" s="193" t="s">
        <v>475</v>
      </c>
      <c r="C92" s="195">
        <v>8039</v>
      </c>
      <c r="D92" s="195">
        <f t="shared" si="13"/>
        <v>5559</v>
      </c>
      <c r="E92" s="196"/>
      <c r="F92" s="196">
        <v>2480</v>
      </c>
      <c r="G92" s="191"/>
      <c r="H92" s="191"/>
      <c r="I92" s="191"/>
    </row>
    <row r="93" ht="20.1" customHeight="1" spans="1:9">
      <c r="A93" s="194">
        <v>20820</v>
      </c>
      <c r="B93" s="193" t="s">
        <v>478</v>
      </c>
      <c r="C93" s="195">
        <v>2014</v>
      </c>
      <c r="D93" s="195">
        <f t="shared" si="13"/>
        <v>2014</v>
      </c>
      <c r="E93" s="196"/>
      <c r="F93" s="196"/>
      <c r="G93" s="191"/>
      <c r="H93" s="191"/>
      <c r="I93" s="191"/>
    </row>
    <row r="94" ht="20.1" customHeight="1" spans="1:9">
      <c r="A94" s="194">
        <v>20821</v>
      </c>
      <c r="B94" s="193" t="s">
        <v>481</v>
      </c>
      <c r="C94" s="195">
        <v>6117</v>
      </c>
      <c r="D94" s="195">
        <f t="shared" si="13"/>
        <v>4837</v>
      </c>
      <c r="E94" s="196"/>
      <c r="F94" s="196">
        <v>1280</v>
      </c>
      <c r="G94" s="191"/>
      <c r="H94" s="191"/>
      <c r="I94" s="191"/>
    </row>
    <row r="95" ht="20.1" customHeight="1" spans="1:9">
      <c r="A95" s="194">
        <v>20824</v>
      </c>
      <c r="B95" s="193" t="s">
        <v>484</v>
      </c>
      <c r="C95" s="195">
        <v>0</v>
      </c>
      <c r="D95" s="195">
        <f t="shared" si="13"/>
        <v>0</v>
      </c>
      <c r="E95" s="196"/>
      <c r="F95" s="196"/>
      <c r="G95" s="191"/>
      <c r="H95" s="191"/>
      <c r="I95" s="191"/>
    </row>
    <row r="96" ht="20.1" customHeight="1" spans="1:9">
      <c r="A96" s="194">
        <v>20825</v>
      </c>
      <c r="B96" s="193" t="s">
        <v>487</v>
      </c>
      <c r="C96" s="195">
        <v>233</v>
      </c>
      <c r="D96" s="195">
        <f t="shared" si="13"/>
        <v>233</v>
      </c>
      <c r="E96" s="196"/>
      <c r="F96" s="196"/>
      <c r="G96" s="191"/>
      <c r="H96" s="191"/>
      <c r="I96" s="191"/>
    </row>
    <row r="97" ht="20.1" customHeight="1" spans="1:9">
      <c r="A97" s="194">
        <v>20826</v>
      </c>
      <c r="B97" s="193" t="s">
        <v>490</v>
      </c>
      <c r="C97" s="195">
        <v>28457</v>
      </c>
      <c r="D97" s="195">
        <f t="shared" si="13"/>
        <v>28457</v>
      </c>
      <c r="E97" s="196"/>
      <c r="F97" s="196"/>
      <c r="G97" s="191"/>
      <c r="H97" s="191"/>
      <c r="I97" s="191"/>
    </row>
    <row r="98" ht="20.1" customHeight="1" spans="1:9">
      <c r="A98" s="194">
        <v>20827</v>
      </c>
      <c r="B98" s="193" t="s">
        <v>494</v>
      </c>
      <c r="C98" s="195">
        <v>0</v>
      </c>
      <c r="D98" s="195">
        <f t="shared" si="13"/>
        <v>0</v>
      </c>
      <c r="E98" s="196"/>
      <c r="F98" s="196"/>
      <c r="G98" s="191"/>
      <c r="H98" s="191"/>
      <c r="I98" s="191"/>
    </row>
    <row r="99" ht="20.1" customHeight="1" spans="1:9">
      <c r="A99" s="194">
        <v>20828</v>
      </c>
      <c r="B99" s="192" t="s">
        <v>498</v>
      </c>
      <c r="C99" s="195">
        <v>1810</v>
      </c>
      <c r="D99" s="195">
        <f t="shared" si="13"/>
        <v>1810</v>
      </c>
      <c r="E99" s="196"/>
      <c r="F99" s="196"/>
      <c r="G99" s="191"/>
      <c r="H99" s="191"/>
      <c r="I99" s="191"/>
    </row>
    <row r="100" ht="20.1" customHeight="1" spans="1:9">
      <c r="A100" s="194">
        <v>20830</v>
      </c>
      <c r="B100" s="193" t="s">
        <v>502</v>
      </c>
      <c r="C100" s="195">
        <v>0</v>
      </c>
      <c r="D100" s="195">
        <f t="shared" si="13"/>
        <v>0</v>
      </c>
      <c r="E100" s="196"/>
      <c r="F100" s="196"/>
      <c r="G100" s="191"/>
      <c r="H100" s="191"/>
      <c r="I100" s="191"/>
    </row>
    <row r="101" ht="20.1" customHeight="1" spans="1:9">
      <c r="A101" s="194">
        <v>20899</v>
      </c>
      <c r="B101" s="193" t="s">
        <v>505</v>
      </c>
      <c r="C101" s="195">
        <v>2030</v>
      </c>
      <c r="D101" s="195">
        <f t="shared" si="13"/>
        <v>100</v>
      </c>
      <c r="E101" s="196">
        <v>1930</v>
      </c>
      <c r="F101" s="196"/>
      <c r="G101" s="191"/>
      <c r="H101" s="191"/>
      <c r="I101" s="191"/>
    </row>
    <row r="102" s="184" customFormat="1" ht="20.1" customHeight="1" spans="1:9">
      <c r="A102" s="194">
        <v>210</v>
      </c>
      <c r="B102" s="193" t="s">
        <v>506</v>
      </c>
      <c r="C102" s="190">
        <f>SUM(C103:C115)</f>
        <v>96067</v>
      </c>
      <c r="D102" s="190">
        <f t="shared" ref="D102:I102" si="14">SUM(D103:D115)</f>
        <v>86987</v>
      </c>
      <c r="E102" s="190">
        <f t="shared" si="14"/>
        <v>2000</v>
      </c>
      <c r="F102" s="190">
        <f t="shared" si="14"/>
        <v>2580</v>
      </c>
      <c r="G102" s="190">
        <f t="shared" si="14"/>
        <v>4500</v>
      </c>
      <c r="H102" s="190">
        <f t="shared" si="14"/>
        <v>0</v>
      </c>
      <c r="I102" s="190">
        <f t="shared" si="14"/>
        <v>0</v>
      </c>
    </row>
    <row r="103" ht="20.1" customHeight="1" spans="1:9">
      <c r="A103" s="194">
        <v>21001</v>
      </c>
      <c r="B103" s="193" t="s">
        <v>507</v>
      </c>
      <c r="C103" s="195">
        <v>2214</v>
      </c>
      <c r="D103" s="195">
        <f t="shared" ref="D103:D115" si="15">C103-E103-F103-G103</f>
        <v>2214</v>
      </c>
      <c r="E103" s="196"/>
      <c r="F103" s="196"/>
      <c r="G103" s="191"/>
      <c r="H103" s="191"/>
      <c r="I103" s="191"/>
    </row>
    <row r="104" ht="20.1" customHeight="1" spans="1:9">
      <c r="A104" s="194">
        <v>21002</v>
      </c>
      <c r="B104" s="193" t="s">
        <v>509</v>
      </c>
      <c r="C104" s="195">
        <v>985</v>
      </c>
      <c r="D104" s="195">
        <f t="shared" si="15"/>
        <v>985</v>
      </c>
      <c r="E104" s="196"/>
      <c r="F104" s="196"/>
      <c r="G104" s="191"/>
      <c r="H104" s="191"/>
      <c r="I104" s="191"/>
    </row>
    <row r="105" ht="20.1" customHeight="1" spans="1:9">
      <c r="A105" s="194">
        <v>21003</v>
      </c>
      <c r="B105" s="193" t="s">
        <v>524</v>
      </c>
      <c r="C105" s="195">
        <v>2644</v>
      </c>
      <c r="D105" s="195">
        <f t="shared" si="15"/>
        <v>2644</v>
      </c>
      <c r="E105" s="196"/>
      <c r="F105" s="196"/>
      <c r="G105" s="191"/>
      <c r="H105" s="191"/>
      <c r="I105" s="191"/>
    </row>
    <row r="106" ht="20.1" customHeight="1" spans="1:9">
      <c r="A106" s="194">
        <v>21004</v>
      </c>
      <c r="B106" s="193" t="s">
        <v>528</v>
      </c>
      <c r="C106" s="195">
        <v>10417</v>
      </c>
      <c r="D106" s="195">
        <f t="shared" si="15"/>
        <v>3337</v>
      </c>
      <c r="E106" s="196"/>
      <c r="F106" s="196">
        <v>2580</v>
      </c>
      <c r="G106" s="191">
        <v>4500</v>
      </c>
      <c r="H106" s="191"/>
      <c r="I106" s="191"/>
    </row>
    <row r="107" ht="20.1" customHeight="1" spans="1:9">
      <c r="A107" s="194">
        <v>21006</v>
      </c>
      <c r="B107" s="193" t="s">
        <v>540</v>
      </c>
      <c r="C107" s="195">
        <v>179</v>
      </c>
      <c r="D107" s="195">
        <f t="shared" si="15"/>
        <v>179</v>
      </c>
      <c r="E107" s="196"/>
      <c r="F107" s="196"/>
      <c r="G107" s="191"/>
      <c r="H107" s="191"/>
      <c r="I107" s="191"/>
    </row>
    <row r="108" ht="20.1" customHeight="1" spans="1:9">
      <c r="A108" s="194">
        <v>21007</v>
      </c>
      <c r="B108" s="193" t="s">
        <v>543</v>
      </c>
      <c r="C108" s="195">
        <v>9197</v>
      </c>
      <c r="D108" s="195">
        <f t="shared" si="15"/>
        <v>9197</v>
      </c>
      <c r="E108" s="196"/>
      <c r="F108" s="196"/>
      <c r="G108" s="191"/>
      <c r="H108" s="191"/>
      <c r="I108" s="191"/>
    </row>
    <row r="109" ht="20.1" customHeight="1" spans="1:9">
      <c r="A109" s="194">
        <v>21011</v>
      </c>
      <c r="B109" s="193" t="s">
        <v>547</v>
      </c>
      <c r="C109" s="195">
        <v>6708</v>
      </c>
      <c r="D109" s="195">
        <f t="shared" si="15"/>
        <v>6708</v>
      </c>
      <c r="E109" s="196"/>
      <c r="F109" s="196"/>
      <c r="G109" s="191"/>
      <c r="H109" s="191"/>
      <c r="I109" s="191"/>
    </row>
    <row r="110" ht="20.1" customHeight="1" spans="1:9">
      <c r="A110" s="194">
        <v>21012</v>
      </c>
      <c r="B110" s="193" t="s">
        <v>552</v>
      </c>
      <c r="C110" s="195">
        <v>56419</v>
      </c>
      <c r="D110" s="195">
        <f t="shared" si="15"/>
        <v>56419</v>
      </c>
      <c r="E110" s="196"/>
      <c r="F110" s="196"/>
      <c r="G110" s="199"/>
      <c r="H110" s="191"/>
      <c r="I110" s="191"/>
    </row>
    <row r="111" ht="20.1" customHeight="1" spans="1:9">
      <c r="A111" s="194">
        <v>21013</v>
      </c>
      <c r="B111" s="193" t="s">
        <v>556</v>
      </c>
      <c r="C111" s="195">
        <v>2664</v>
      </c>
      <c r="D111" s="195">
        <f t="shared" si="15"/>
        <v>2664</v>
      </c>
      <c r="E111" s="196"/>
      <c r="F111" s="196"/>
      <c r="G111" s="191"/>
      <c r="H111" s="191"/>
      <c r="I111" s="191"/>
    </row>
    <row r="112" ht="20.1" customHeight="1" spans="1:9">
      <c r="A112" s="194">
        <v>21014</v>
      </c>
      <c r="B112" s="193" t="s">
        <v>560</v>
      </c>
      <c r="C112" s="195">
        <v>1168</v>
      </c>
      <c r="D112" s="195">
        <f t="shared" si="15"/>
        <v>1168</v>
      </c>
      <c r="E112" s="196"/>
      <c r="F112" s="196"/>
      <c r="G112" s="191"/>
      <c r="H112" s="191"/>
      <c r="I112" s="191"/>
    </row>
    <row r="113" ht="20.1" customHeight="1" spans="1:9">
      <c r="A113" s="194">
        <v>21015</v>
      </c>
      <c r="B113" s="193" t="s">
        <v>563</v>
      </c>
      <c r="C113" s="195">
        <v>537</v>
      </c>
      <c r="D113" s="195">
        <f t="shared" si="15"/>
        <v>537</v>
      </c>
      <c r="E113" s="196"/>
      <c r="F113" s="196"/>
      <c r="G113" s="191"/>
      <c r="H113" s="191"/>
      <c r="I113" s="191"/>
    </row>
    <row r="114" ht="20.1" customHeight="1" spans="1:9">
      <c r="A114" s="194">
        <v>21016</v>
      </c>
      <c r="B114" s="193" t="s">
        <v>567</v>
      </c>
      <c r="C114" s="195"/>
      <c r="D114" s="195">
        <f t="shared" si="15"/>
        <v>0</v>
      </c>
      <c r="E114" s="196"/>
      <c r="F114" s="196"/>
      <c r="G114" s="191"/>
      <c r="H114" s="191"/>
      <c r="I114" s="191"/>
    </row>
    <row r="115" ht="20.1" customHeight="1" spans="1:9">
      <c r="A115" s="194">
        <v>21099</v>
      </c>
      <c r="B115" s="193" t="s">
        <v>568</v>
      </c>
      <c r="C115" s="195">
        <v>2935</v>
      </c>
      <c r="D115" s="195">
        <f t="shared" si="15"/>
        <v>935</v>
      </c>
      <c r="E115" s="196">
        <v>2000</v>
      </c>
      <c r="F115" s="196"/>
      <c r="G115" s="191"/>
      <c r="H115" s="191"/>
      <c r="I115" s="191"/>
    </row>
    <row r="116" s="184" customFormat="1" ht="20.1" customHeight="1" spans="1:9">
      <c r="A116" s="194">
        <v>211</v>
      </c>
      <c r="B116" s="193" t="s">
        <v>569</v>
      </c>
      <c r="C116" s="190">
        <f>SUM(C117:C131)</f>
        <v>25677</v>
      </c>
      <c r="D116" s="190">
        <f t="shared" ref="D116:I116" si="16">SUM(D117:D131)</f>
        <v>3677</v>
      </c>
      <c r="E116" s="190">
        <f t="shared" si="16"/>
        <v>15000</v>
      </c>
      <c r="F116" s="190">
        <f t="shared" si="16"/>
        <v>3200</v>
      </c>
      <c r="G116" s="190">
        <f t="shared" si="16"/>
        <v>3800</v>
      </c>
      <c r="H116" s="190">
        <f t="shared" si="16"/>
        <v>0</v>
      </c>
      <c r="I116" s="190">
        <f t="shared" si="16"/>
        <v>0</v>
      </c>
    </row>
    <row r="117" ht="20.1" customHeight="1" spans="1:9">
      <c r="A117" s="194">
        <v>21101</v>
      </c>
      <c r="B117" s="193" t="s">
        <v>570</v>
      </c>
      <c r="C117" s="195">
        <v>921</v>
      </c>
      <c r="D117" s="195">
        <f t="shared" ref="D117:D131" si="17">C117-E117-F117-G117</f>
        <v>921</v>
      </c>
      <c r="E117" s="196"/>
      <c r="F117" s="196"/>
      <c r="G117" s="191"/>
      <c r="H117" s="191"/>
      <c r="I117" s="191"/>
    </row>
    <row r="118" ht="20.1" customHeight="1" spans="1:9">
      <c r="A118" s="194">
        <v>21102</v>
      </c>
      <c r="B118" s="193" t="s">
        <v>577</v>
      </c>
      <c r="C118" s="195">
        <v>0</v>
      </c>
      <c r="D118" s="195">
        <f t="shared" si="17"/>
        <v>0</v>
      </c>
      <c r="E118" s="196"/>
      <c r="F118" s="196"/>
      <c r="G118" s="191"/>
      <c r="H118" s="191"/>
      <c r="I118" s="191"/>
    </row>
    <row r="119" ht="20.1" customHeight="1" spans="1:9">
      <c r="A119" s="194">
        <v>21103</v>
      </c>
      <c r="B119" s="193" t="s">
        <v>581</v>
      </c>
      <c r="C119" s="195">
        <v>14565</v>
      </c>
      <c r="D119" s="195">
        <f t="shared" si="17"/>
        <v>1665</v>
      </c>
      <c r="E119" s="196">
        <v>9700</v>
      </c>
      <c r="F119" s="196">
        <v>3200</v>
      </c>
      <c r="G119" s="191"/>
      <c r="H119" s="191"/>
      <c r="I119" s="191"/>
    </row>
    <row r="120" ht="20.1" customHeight="1" spans="1:9">
      <c r="A120" s="194">
        <v>21104</v>
      </c>
      <c r="B120" s="193" t="s">
        <v>590</v>
      </c>
      <c r="C120" s="195">
        <v>4600</v>
      </c>
      <c r="D120" s="195">
        <f t="shared" si="17"/>
        <v>800</v>
      </c>
      <c r="E120" s="196"/>
      <c r="F120" s="196"/>
      <c r="G120" s="191">
        <v>3800</v>
      </c>
      <c r="H120" s="191"/>
      <c r="I120" s="191"/>
    </row>
    <row r="121" ht="20.1" customHeight="1" spans="1:9">
      <c r="A121" s="194">
        <v>21105</v>
      </c>
      <c r="B121" s="193" t="s">
        <v>597</v>
      </c>
      <c r="C121" s="195">
        <v>115</v>
      </c>
      <c r="D121" s="195">
        <f t="shared" si="17"/>
        <v>115</v>
      </c>
      <c r="E121" s="196"/>
      <c r="F121" s="196"/>
      <c r="G121" s="191"/>
      <c r="H121" s="191"/>
      <c r="I121" s="191"/>
    </row>
    <row r="122" ht="20.1" customHeight="1" spans="1:9">
      <c r="A122" s="194">
        <v>21106</v>
      </c>
      <c r="B122" s="193" t="s">
        <v>604</v>
      </c>
      <c r="C122" s="195">
        <v>0</v>
      </c>
      <c r="D122" s="195">
        <f t="shared" si="17"/>
        <v>0</v>
      </c>
      <c r="E122" s="196"/>
      <c r="F122" s="196"/>
      <c r="G122" s="191"/>
      <c r="H122" s="191"/>
      <c r="I122" s="191"/>
    </row>
    <row r="123" ht="20.1" customHeight="1" spans="1:9">
      <c r="A123" s="194">
        <v>21107</v>
      </c>
      <c r="B123" s="193" t="s">
        <v>610</v>
      </c>
      <c r="C123" s="195">
        <v>0</v>
      </c>
      <c r="D123" s="195">
        <f t="shared" si="17"/>
        <v>0</v>
      </c>
      <c r="E123" s="196"/>
      <c r="F123" s="196"/>
      <c r="G123" s="191"/>
      <c r="H123" s="191"/>
      <c r="I123" s="191"/>
    </row>
    <row r="124" ht="20.1" customHeight="1" spans="1:9">
      <c r="A124" s="194">
        <v>21108</v>
      </c>
      <c r="B124" s="193" t="s">
        <v>613</v>
      </c>
      <c r="C124" s="195">
        <v>0</v>
      </c>
      <c r="D124" s="195">
        <f t="shared" si="17"/>
        <v>0</v>
      </c>
      <c r="E124" s="196"/>
      <c r="F124" s="196"/>
      <c r="G124" s="191"/>
      <c r="H124" s="191"/>
      <c r="I124" s="191"/>
    </row>
    <row r="125" ht="20.1" customHeight="1" spans="1:9">
      <c r="A125" s="194">
        <v>21109</v>
      </c>
      <c r="B125" s="193" t="s">
        <v>616</v>
      </c>
      <c r="C125" s="195"/>
      <c r="D125" s="195">
        <f t="shared" si="17"/>
        <v>0</v>
      </c>
      <c r="E125" s="196"/>
      <c r="F125" s="196"/>
      <c r="G125" s="191"/>
      <c r="H125" s="191"/>
      <c r="I125" s="191"/>
    </row>
    <row r="126" ht="20.1" customHeight="1" spans="1:9">
      <c r="A126" s="194">
        <v>21110</v>
      </c>
      <c r="B126" s="193" t="s">
        <v>617</v>
      </c>
      <c r="C126" s="195">
        <v>24</v>
      </c>
      <c r="D126" s="195">
        <f t="shared" si="17"/>
        <v>24</v>
      </c>
      <c r="E126" s="196"/>
      <c r="F126" s="196"/>
      <c r="G126" s="191"/>
      <c r="H126" s="191"/>
      <c r="I126" s="191"/>
    </row>
    <row r="127" ht="20.1" customHeight="1" spans="1:9">
      <c r="A127" s="194">
        <v>21111</v>
      </c>
      <c r="B127" s="193" t="s">
        <v>618</v>
      </c>
      <c r="C127" s="195">
        <v>18</v>
      </c>
      <c r="D127" s="195">
        <f t="shared" si="17"/>
        <v>18</v>
      </c>
      <c r="E127" s="196"/>
      <c r="F127" s="196"/>
      <c r="G127" s="191"/>
      <c r="H127" s="191"/>
      <c r="I127" s="191"/>
    </row>
    <row r="128" ht="20.1" customHeight="1" spans="1:9">
      <c r="A128" s="194">
        <v>21112</v>
      </c>
      <c r="B128" s="193" t="s">
        <v>624</v>
      </c>
      <c r="C128" s="195"/>
      <c r="D128" s="195">
        <f t="shared" si="17"/>
        <v>0</v>
      </c>
      <c r="E128" s="196"/>
      <c r="F128" s="196"/>
      <c r="G128" s="191"/>
      <c r="H128" s="191"/>
      <c r="I128" s="191"/>
    </row>
    <row r="129" ht="20.1" customHeight="1" spans="1:9">
      <c r="A129" s="194">
        <v>21113</v>
      </c>
      <c r="B129" s="193" t="s">
        <v>625</v>
      </c>
      <c r="C129" s="195"/>
      <c r="D129" s="195">
        <f t="shared" si="17"/>
        <v>0</v>
      </c>
      <c r="E129" s="196"/>
      <c r="F129" s="196"/>
      <c r="G129" s="191"/>
      <c r="H129" s="191"/>
      <c r="I129" s="191"/>
    </row>
    <row r="130" ht="20.1" customHeight="1" spans="1:9">
      <c r="A130" s="194">
        <v>21114</v>
      </c>
      <c r="B130" s="193" t="s">
        <v>626</v>
      </c>
      <c r="C130" s="195">
        <v>134</v>
      </c>
      <c r="D130" s="195">
        <f t="shared" si="17"/>
        <v>134</v>
      </c>
      <c r="E130" s="196"/>
      <c r="F130" s="196"/>
      <c r="G130" s="191"/>
      <c r="H130" s="191"/>
      <c r="I130" s="191"/>
    </row>
    <row r="131" ht="20.1" customHeight="1" spans="1:9">
      <c r="A131" s="194">
        <v>21199</v>
      </c>
      <c r="B131" s="193" t="s">
        <v>632</v>
      </c>
      <c r="C131" s="195">
        <v>5300</v>
      </c>
      <c r="D131" s="195">
        <f t="shared" si="17"/>
        <v>0</v>
      </c>
      <c r="E131" s="196">
        <v>5300</v>
      </c>
      <c r="F131" s="196"/>
      <c r="G131" s="191"/>
      <c r="H131" s="191"/>
      <c r="I131" s="191"/>
    </row>
    <row r="132" s="184" customFormat="1" ht="20.1" customHeight="1" spans="1:9">
      <c r="A132" s="194">
        <v>212</v>
      </c>
      <c r="B132" s="193" t="s">
        <v>633</v>
      </c>
      <c r="C132" s="190">
        <f>SUM(C133:C138)</f>
        <v>71272</v>
      </c>
      <c r="D132" s="190">
        <f t="shared" ref="D132:I132" si="18">SUM(D133:D138)</f>
        <v>9652</v>
      </c>
      <c r="E132" s="190">
        <f t="shared" si="18"/>
        <v>700</v>
      </c>
      <c r="F132" s="190">
        <f t="shared" si="18"/>
        <v>15670</v>
      </c>
      <c r="G132" s="190">
        <f t="shared" si="18"/>
        <v>45250</v>
      </c>
      <c r="H132" s="190">
        <f t="shared" si="18"/>
        <v>0</v>
      </c>
      <c r="I132" s="190">
        <f t="shared" si="18"/>
        <v>0</v>
      </c>
    </row>
    <row r="133" ht="20.1" customHeight="1" spans="1:9">
      <c r="A133" s="194">
        <v>21201</v>
      </c>
      <c r="B133" s="193" t="s">
        <v>634</v>
      </c>
      <c r="C133" s="195">
        <v>7236</v>
      </c>
      <c r="D133" s="195">
        <f t="shared" ref="D133:D138" si="19">C133-E133-F133-G133</f>
        <v>7236</v>
      </c>
      <c r="E133" s="196"/>
      <c r="F133" s="196"/>
      <c r="G133" s="191"/>
      <c r="H133" s="191"/>
      <c r="I133" s="191"/>
    </row>
    <row r="134" ht="20.1" customHeight="1" spans="1:9">
      <c r="A134" s="194">
        <v>21202</v>
      </c>
      <c r="B134" s="193" t="s">
        <v>642</v>
      </c>
      <c r="C134" s="195">
        <v>116</v>
      </c>
      <c r="D134" s="195">
        <f t="shared" si="19"/>
        <v>116</v>
      </c>
      <c r="E134" s="196"/>
      <c r="F134" s="196"/>
      <c r="G134" s="191"/>
      <c r="H134" s="191"/>
      <c r="I134" s="191"/>
    </row>
    <row r="135" ht="20.1" customHeight="1" spans="1:9">
      <c r="A135" s="194">
        <v>21203</v>
      </c>
      <c r="B135" s="193" t="s">
        <v>643</v>
      </c>
      <c r="C135" s="195">
        <v>19595</v>
      </c>
      <c r="D135" s="195">
        <f t="shared" si="19"/>
        <v>1725</v>
      </c>
      <c r="E135" s="196"/>
      <c r="F135" s="196">
        <v>2870</v>
      </c>
      <c r="G135" s="191">
        <v>15000</v>
      </c>
      <c r="H135" s="191"/>
      <c r="I135" s="191"/>
    </row>
    <row r="136" ht="20.1" customHeight="1" spans="1:9">
      <c r="A136" s="194">
        <v>21205</v>
      </c>
      <c r="B136" s="193" t="s">
        <v>646</v>
      </c>
      <c r="C136" s="195">
        <v>3425</v>
      </c>
      <c r="D136" s="195">
        <f t="shared" si="19"/>
        <v>175</v>
      </c>
      <c r="E136" s="196"/>
      <c r="F136" s="196"/>
      <c r="G136" s="191">
        <v>3250</v>
      </c>
      <c r="H136" s="191"/>
      <c r="I136" s="191"/>
    </row>
    <row r="137" ht="20.1" customHeight="1" spans="1:9">
      <c r="A137" s="194">
        <v>21206</v>
      </c>
      <c r="B137" s="193" t="s">
        <v>647</v>
      </c>
      <c r="C137" s="195"/>
      <c r="D137" s="195">
        <f t="shared" si="19"/>
        <v>0</v>
      </c>
      <c r="E137" s="196"/>
      <c r="F137" s="196"/>
      <c r="G137" s="191"/>
      <c r="H137" s="191"/>
      <c r="I137" s="191"/>
    </row>
    <row r="138" ht="20.1" customHeight="1" spans="1:9">
      <c r="A138" s="192">
        <v>21299</v>
      </c>
      <c r="B138" s="193" t="s">
        <v>648</v>
      </c>
      <c r="C138" s="195">
        <v>40900</v>
      </c>
      <c r="D138" s="195">
        <f t="shared" si="19"/>
        <v>400</v>
      </c>
      <c r="E138" s="196">
        <v>700</v>
      </c>
      <c r="F138" s="196">
        <v>12800</v>
      </c>
      <c r="G138" s="191">
        <v>27000</v>
      </c>
      <c r="H138" s="191"/>
      <c r="I138" s="191"/>
    </row>
    <row r="139" s="184" customFormat="1" ht="20.1" customHeight="1" spans="1:9">
      <c r="A139" s="194">
        <v>213</v>
      </c>
      <c r="B139" s="193" t="s">
        <v>649</v>
      </c>
      <c r="C139" s="190">
        <f>SUM(C140:C147)</f>
        <v>163761</v>
      </c>
      <c r="D139" s="190">
        <f t="shared" ref="D139:I139" si="20">SUM(D140:D147)</f>
        <v>86742</v>
      </c>
      <c r="E139" s="190">
        <f t="shared" si="20"/>
        <v>30500</v>
      </c>
      <c r="F139" s="190">
        <f t="shared" si="20"/>
        <v>14939</v>
      </c>
      <c r="G139" s="190">
        <f t="shared" si="20"/>
        <v>31580</v>
      </c>
      <c r="H139" s="190">
        <f t="shared" si="20"/>
        <v>0</v>
      </c>
      <c r="I139" s="190">
        <f t="shared" si="20"/>
        <v>0</v>
      </c>
    </row>
    <row r="140" ht="20.1" customHeight="1" spans="1:9">
      <c r="A140" s="194">
        <v>21301</v>
      </c>
      <c r="B140" s="193" t="s">
        <v>650</v>
      </c>
      <c r="C140" s="195">
        <v>61030</v>
      </c>
      <c r="D140" s="195">
        <f t="shared" ref="D140:D147" si="21">C140-E140-F140-G140</f>
        <v>15979</v>
      </c>
      <c r="E140" s="196">
        <v>9381</v>
      </c>
      <c r="F140" s="196">
        <v>9870</v>
      </c>
      <c r="G140" s="199">
        <v>25800</v>
      </c>
      <c r="H140" s="191"/>
      <c r="I140" s="191"/>
    </row>
    <row r="141" ht="20.1" customHeight="1" spans="1:9">
      <c r="A141" s="194">
        <v>21302</v>
      </c>
      <c r="B141" s="193" t="s">
        <v>672</v>
      </c>
      <c r="C141" s="195">
        <v>9404</v>
      </c>
      <c r="D141" s="195">
        <f t="shared" si="21"/>
        <v>9404</v>
      </c>
      <c r="E141" s="196"/>
      <c r="F141" s="196"/>
      <c r="G141" s="191"/>
      <c r="H141" s="191"/>
      <c r="I141" s="191"/>
    </row>
    <row r="142" ht="20.1" customHeight="1" spans="1:9">
      <c r="A142" s="194">
        <v>21303</v>
      </c>
      <c r="B142" s="193" t="s">
        <v>690</v>
      </c>
      <c r="C142" s="195">
        <v>24170</v>
      </c>
      <c r="D142" s="195">
        <f t="shared" si="21"/>
        <v>18670</v>
      </c>
      <c r="E142" s="196">
        <v>5500</v>
      </c>
      <c r="F142" s="196"/>
      <c r="G142" s="191"/>
      <c r="H142" s="191"/>
      <c r="I142" s="191"/>
    </row>
    <row r="143" ht="20.1" customHeight="1" spans="1:9">
      <c r="A143" s="194">
        <v>21305</v>
      </c>
      <c r="B143" s="193" t="s">
        <v>714</v>
      </c>
      <c r="C143" s="195">
        <v>33988</v>
      </c>
      <c r="D143" s="195">
        <f t="shared" si="21"/>
        <v>19888</v>
      </c>
      <c r="E143" s="196">
        <v>3500</v>
      </c>
      <c r="F143" s="196">
        <v>4820</v>
      </c>
      <c r="G143" s="191">
        <v>5780</v>
      </c>
      <c r="H143" s="191"/>
      <c r="I143" s="191"/>
    </row>
    <row r="144" ht="20.1" customHeight="1" spans="1:9">
      <c r="A144" s="194">
        <v>21307</v>
      </c>
      <c r="B144" s="193" t="s">
        <v>721</v>
      </c>
      <c r="C144" s="195">
        <v>11497</v>
      </c>
      <c r="D144" s="195">
        <f t="shared" si="21"/>
        <v>10247</v>
      </c>
      <c r="E144" s="196">
        <v>1250</v>
      </c>
      <c r="F144" s="196"/>
      <c r="G144" s="191"/>
      <c r="H144" s="191"/>
      <c r="I144" s="191"/>
    </row>
    <row r="145" ht="20.1" customHeight="1" spans="1:9">
      <c r="A145" s="194">
        <v>21308</v>
      </c>
      <c r="B145" s="193" t="s">
        <v>728</v>
      </c>
      <c r="C145" s="195">
        <v>11947</v>
      </c>
      <c r="D145" s="195">
        <f t="shared" si="21"/>
        <v>11737</v>
      </c>
      <c r="E145" s="196">
        <v>210</v>
      </c>
      <c r="F145" s="196"/>
      <c r="G145" s="191"/>
      <c r="H145" s="191"/>
      <c r="I145" s="191"/>
    </row>
    <row r="146" ht="20.1" customHeight="1" spans="1:9">
      <c r="A146" s="194">
        <v>21309</v>
      </c>
      <c r="B146" s="193" t="s">
        <v>734</v>
      </c>
      <c r="C146" s="195">
        <v>8559</v>
      </c>
      <c r="D146" s="195">
        <f t="shared" si="21"/>
        <v>0</v>
      </c>
      <c r="E146" s="196">
        <v>8559</v>
      </c>
      <c r="F146" s="196"/>
      <c r="G146" s="191"/>
      <c r="H146" s="191"/>
      <c r="I146" s="191"/>
    </row>
    <row r="147" ht="20.1" customHeight="1" spans="1:9">
      <c r="A147" s="194">
        <v>21399</v>
      </c>
      <c r="B147" s="193" t="s">
        <v>737</v>
      </c>
      <c r="C147" s="195">
        <v>3166</v>
      </c>
      <c r="D147" s="195">
        <f t="shared" si="21"/>
        <v>817</v>
      </c>
      <c r="E147" s="196">
        <v>2100</v>
      </c>
      <c r="F147" s="196">
        <v>249</v>
      </c>
      <c r="G147" s="199"/>
      <c r="H147" s="191"/>
      <c r="I147" s="191"/>
    </row>
    <row r="148" s="184" customFormat="1" ht="20.1" customHeight="1" spans="1:9">
      <c r="A148" s="194">
        <v>214</v>
      </c>
      <c r="B148" s="193" t="s">
        <v>740</v>
      </c>
      <c r="C148" s="190">
        <f>SUM(C149:C154)</f>
        <v>33104</v>
      </c>
      <c r="D148" s="190">
        <f t="shared" ref="D148:I148" si="22">SUM(D149:D154)</f>
        <v>6414</v>
      </c>
      <c r="E148" s="190">
        <f t="shared" si="22"/>
        <v>5500</v>
      </c>
      <c r="F148" s="190">
        <f t="shared" si="22"/>
        <v>9190</v>
      </c>
      <c r="G148" s="190">
        <f t="shared" si="22"/>
        <v>12000</v>
      </c>
      <c r="H148" s="190">
        <f t="shared" si="22"/>
        <v>0</v>
      </c>
      <c r="I148" s="190">
        <f t="shared" si="22"/>
        <v>0</v>
      </c>
    </row>
    <row r="149" ht="20.1" customHeight="1" spans="1:9">
      <c r="A149" s="194">
        <v>21401</v>
      </c>
      <c r="B149" s="193" t="s">
        <v>741</v>
      </c>
      <c r="C149" s="195">
        <v>29520</v>
      </c>
      <c r="D149" s="195">
        <f t="shared" ref="D149:D154" si="23">C149-E149-F149-G149</f>
        <v>3320</v>
      </c>
      <c r="E149" s="196">
        <v>5500</v>
      </c>
      <c r="F149" s="196">
        <v>8700</v>
      </c>
      <c r="G149" s="199">
        <v>12000</v>
      </c>
      <c r="H149" s="191"/>
      <c r="I149" s="191"/>
    </row>
    <row r="150" ht="20.1" customHeight="1" spans="1:9">
      <c r="A150" s="194">
        <v>21402</v>
      </c>
      <c r="B150" s="193" t="s">
        <v>760</v>
      </c>
      <c r="C150" s="195">
        <v>0</v>
      </c>
      <c r="D150" s="195">
        <f t="shared" si="23"/>
        <v>0</v>
      </c>
      <c r="E150" s="196"/>
      <c r="F150" s="196"/>
      <c r="G150" s="191"/>
      <c r="H150" s="191"/>
      <c r="I150" s="191"/>
    </row>
    <row r="151" ht="20.1" customHeight="1" spans="1:9">
      <c r="A151" s="194">
        <v>21403</v>
      </c>
      <c r="B151" s="193" t="s">
        <v>767</v>
      </c>
      <c r="C151" s="195">
        <v>0</v>
      </c>
      <c r="D151" s="195">
        <f t="shared" si="23"/>
        <v>0</v>
      </c>
      <c r="E151" s="196"/>
      <c r="F151" s="196"/>
      <c r="G151" s="191"/>
      <c r="H151" s="191"/>
      <c r="I151" s="191"/>
    </row>
    <row r="152" ht="20.1" customHeight="1" spans="1:9">
      <c r="A152" s="194">
        <v>21405</v>
      </c>
      <c r="B152" s="193" t="s">
        <v>774</v>
      </c>
      <c r="C152" s="195">
        <v>0</v>
      </c>
      <c r="D152" s="195">
        <f t="shared" si="23"/>
        <v>0</v>
      </c>
      <c r="E152" s="196"/>
      <c r="F152" s="196"/>
      <c r="G152" s="191"/>
      <c r="H152" s="191"/>
      <c r="I152" s="191"/>
    </row>
    <row r="153" ht="20.1" customHeight="1" spans="1:9">
      <c r="A153" s="194">
        <v>21406</v>
      </c>
      <c r="B153" s="193" t="s">
        <v>777</v>
      </c>
      <c r="C153" s="195">
        <v>2115</v>
      </c>
      <c r="D153" s="195">
        <f t="shared" si="23"/>
        <v>2115</v>
      </c>
      <c r="E153" s="196"/>
      <c r="F153" s="196"/>
      <c r="G153" s="191"/>
      <c r="H153" s="191"/>
      <c r="I153" s="191"/>
    </row>
    <row r="154" ht="20.1" customHeight="1" spans="1:9">
      <c r="A154" s="194">
        <v>21499</v>
      </c>
      <c r="B154" s="193" t="s">
        <v>782</v>
      </c>
      <c r="C154" s="195">
        <v>1469</v>
      </c>
      <c r="D154" s="195">
        <f t="shared" si="23"/>
        <v>979</v>
      </c>
      <c r="E154" s="196"/>
      <c r="F154" s="196">
        <v>490</v>
      </c>
      <c r="G154" s="191"/>
      <c r="H154" s="191"/>
      <c r="I154" s="191"/>
    </row>
    <row r="155" s="184" customFormat="1" ht="20.1" customHeight="1" spans="1:9">
      <c r="A155" s="194">
        <v>215</v>
      </c>
      <c r="B155" s="193" t="s">
        <v>785</v>
      </c>
      <c r="C155" s="190">
        <f>SUM(C156:C162)</f>
        <v>14966</v>
      </c>
      <c r="D155" s="190">
        <f t="shared" ref="D155:I155" si="24">SUM(D156:D162)</f>
        <v>9738</v>
      </c>
      <c r="E155" s="190">
        <f t="shared" si="24"/>
        <v>2800</v>
      </c>
      <c r="F155" s="190">
        <f t="shared" si="24"/>
        <v>2428</v>
      </c>
      <c r="G155" s="190">
        <f t="shared" si="24"/>
        <v>0</v>
      </c>
      <c r="H155" s="190">
        <f t="shared" si="24"/>
        <v>0</v>
      </c>
      <c r="I155" s="190">
        <f t="shared" si="24"/>
        <v>0</v>
      </c>
    </row>
    <row r="156" ht="20.1" customHeight="1" spans="1:9">
      <c r="A156" s="194">
        <v>21501</v>
      </c>
      <c r="B156" s="193" t="s">
        <v>786</v>
      </c>
      <c r="C156" s="195">
        <v>224</v>
      </c>
      <c r="D156" s="195">
        <f t="shared" ref="D156:D162" si="25">C156-E156-F156-G156</f>
        <v>224</v>
      </c>
      <c r="E156" s="196"/>
      <c r="F156" s="196"/>
      <c r="G156" s="191"/>
      <c r="H156" s="191"/>
      <c r="I156" s="191"/>
    </row>
    <row r="157" ht="20.1" customHeight="1" spans="1:9">
      <c r="A157" s="194">
        <v>21502</v>
      </c>
      <c r="B157" s="193" t="s">
        <v>793</v>
      </c>
      <c r="C157" s="195">
        <v>779</v>
      </c>
      <c r="D157" s="195">
        <f t="shared" si="25"/>
        <v>779</v>
      </c>
      <c r="E157" s="196"/>
      <c r="F157" s="196"/>
      <c r="G157" s="191"/>
      <c r="H157" s="191"/>
      <c r="I157" s="191"/>
    </row>
    <row r="158" ht="20.1" customHeight="1" spans="1:9">
      <c r="A158" s="194">
        <v>21503</v>
      </c>
      <c r="B158" s="193" t="s">
        <v>806</v>
      </c>
      <c r="C158" s="195">
        <v>0</v>
      </c>
      <c r="D158" s="195">
        <f t="shared" si="25"/>
        <v>0</v>
      </c>
      <c r="E158" s="196"/>
      <c r="F158" s="196"/>
      <c r="G158" s="191"/>
      <c r="H158" s="191"/>
      <c r="I158" s="191"/>
    </row>
    <row r="159" ht="20.1" customHeight="1" spans="1:9">
      <c r="A159" s="194">
        <v>21505</v>
      </c>
      <c r="B159" s="193" t="s">
        <v>808</v>
      </c>
      <c r="C159" s="195">
        <v>1407</v>
      </c>
      <c r="D159" s="195">
        <f t="shared" si="25"/>
        <v>1407</v>
      </c>
      <c r="E159" s="196"/>
      <c r="F159" s="196"/>
      <c r="G159" s="191"/>
      <c r="H159" s="191"/>
      <c r="I159" s="191"/>
    </row>
    <row r="160" ht="20.1" customHeight="1" spans="1:9">
      <c r="A160" s="194">
        <v>21507</v>
      </c>
      <c r="B160" s="193" t="s">
        <v>815</v>
      </c>
      <c r="C160" s="195">
        <v>1061</v>
      </c>
      <c r="D160" s="195">
        <f t="shared" si="25"/>
        <v>1061</v>
      </c>
      <c r="E160" s="196"/>
      <c r="F160" s="196"/>
      <c r="G160" s="191"/>
      <c r="H160" s="191"/>
      <c r="I160" s="191"/>
    </row>
    <row r="161" ht="20.1" customHeight="1" spans="1:9">
      <c r="A161" s="194">
        <v>21508</v>
      </c>
      <c r="B161" s="193" t="s">
        <v>819</v>
      </c>
      <c r="C161" s="195">
        <v>6367</v>
      </c>
      <c r="D161" s="195">
        <f t="shared" si="25"/>
        <v>4267</v>
      </c>
      <c r="E161" s="196"/>
      <c r="F161" s="196">
        <v>2100</v>
      </c>
      <c r="G161" s="191"/>
      <c r="H161" s="191"/>
      <c r="I161" s="191"/>
    </row>
    <row r="162" ht="20.1" customHeight="1" spans="1:9">
      <c r="A162" s="194">
        <v>21599</v>
      </c>
      <c r="B162" s="193" t="s">
        <v>824</v>
      </c>
      <c r="C162" s="195">
        <v>5128</v>
      </c>
      <c r="D162" s="195">
        <f t="shared" si="25"/>
        <v>2000</v>
      </c>
      <c r="E162" s="196">
        <v>2800</v>
      </c>
      <c r="F162" s="196">
        <v>328</v>
      </c>
      <c r="G162" s="191"/>
      <c r="H162" s="191"/>
      <c r="I162" s="191"/>
    </row>
    <row r="163" s="184" customFormat="1" ht="20.1" customHeight="1" spans="1:9">
      <c r="A163" s="194">
        <v>216</v>
      </c>
      <c r="B163" s="193" t="s">
        <v>830</v>
      </c>
      <c r="C163" s="190">
        <f>SUM(C164:C166)</f>
        <v>2524</v>
      </c>
      <c r="D163" s="190">
        <f t="shared" ref="D163:I163" si="26">SUM(D164:D166)</f>
        <v>1574</v>
      </c>
      <c r="E163" s="190">
        <f t="shared" si="26"/>
        <v>950</v>
      </c>
      <c r="F163" s="190">
        <f t="shared" si="26"/>
        <v>0</v>
      </c>
      <c r="G163" s="190">
        <f t="shared" si="26"/>
        <v>0</v>
      </c>
      <c r="H163" s="190">
        <f t="shared" si="26"/>
        <v>0</v>
      </c>
      <c r="I163" s="190">
        <f t="shared" si="26"/>
        <v>0</v>
      </c>
    </row>
    <row r="164" ht="20.1" customHeight="1" spans="1:9">
      <c r="A164" s="194">
        <v>21602</v>
      </c>
      <c r="B164" s="193" t="s">
        <v>831</v>
      </c>
      <c r="C164" s="195">
        <v>1830</v>
      </c>
      <c r="D164" s="195">
        <f>C164-E164-F164-G164</f>
        <v>1180</v>
      </c>
      <c r="E164" s="196">
        <v>650</v>
      </c>
      <c r="F164" s="196"/>
      <c r="G164" s="191"/>
      <c r="H164" s="191"/>
      <c r="I164" s="191"/>
    </row>
    <row r="165" ht="20.1" customHeight="1" spans="1:9">
      <c r="A165" s="194">
        <v>21606</v>
      </c>
      <c r="B165" s="193" t="s">
        <v>837</v>
      </c>
      <c r="C165" s="195">
        <v>329</v>
      </c>
      <c r="D165" s="195">
        <f>C165-E165-F165-G165</f>
        <v>329</v>
      </c>
      <c r="E165" s="196"/>
      <c r="F165" s="196"/>
      <c r="G165" s="191"/>
      <c r="H165" s="191"/>
      <c r="I165" s="191"/>
    </row>
    <row r="166" ht="20.1" customHeight="1" spans="1:9">
      <c r="A166" s="194">
        <v>21699</v>
      </c>
      <c r="B166" s="193" t="s">
        <v>840</v>
      </c>
      <c r="C166" s="195">
        <v>365</v>
      </c>
      <c r="D166" s="195">
        <f>C166-E166-F166-G166</f>
        <v>65</v>
      </c>
      <c r="E166" s="196">
        <v>300</v>
      </c>
      <c r="F166" s="196"/>
      <c r="G166" s="191"/>
      <c r="H166" s="191"/>
      <c r="I166" s="191"/>
    </row>
    <row r="167" s="184" customFormat="1" ht="20.1" customHeight="1" spans="1:9">
      <c r="A167" s="194">
        <v>217</v>
      </c>
      <c r="B167" s="193" t="s">
        <v>843</v>
      </c>
      <c r="C167" s="190">
        <f>SUM(C168:C172)</f>
        <v>395</v>
      </c>
      <c r="D167" s="190">
        <f t="shared" ref="D167:I167" si="27">SUM(D168:D172)</f>
        <v>145</v>
      </c>
      <c r="E167" s="190">
        <f t="shared" si="27"/>
        <v>250</v>
      </c>
      <c r="F167" s="190">
        <f t="shared" si="27"/>
        <v>0</v>
      </c>
      <c r="G167" s="190">
        <f t="shared" si="27"/>
        <v>0</v>
      </c>
      <c r="H167" s="190">
        <f t="shared" si="27"/>
        <v>0</v>
      </c>
      <c r="I167" s="190">
        <f t="shared" si="27"/>
        <v>0</v>
      </c>
    </row>
    <row r="168" ht="20.1" customHeight="1" spans="1:9">
      <c r="A168" s="194">
        <v>21701</v>
      </c>
      <c r="B168" s="193" t="s">
        <v>844</v>
      </c>
      <c r="C168" s="195">
        <v>70</v>
      </c>
      <c r="D168" s="195">
        <f>C168-E168-F168-G168</f>
        <v>70</v>
      </c>
      <c r="E168" s="196"/>
      <c r="F168" s="196"/>
      <c r="G168" s="191"/>
      <c r="H168" s="191"/>
      <c r="I168" s="191"/>
    </row>
    <row r="169" ht="20.1" customHeight="1" spans="1:9">
      <c r="A169" s="194">
        <v>21702</v>
      </c>
      <c r="B169" s="193" t="s">
        <v>847</v>
      </c>
      <c r="C169" s="195">
        <v>0</v>
      </c>
      <c r="D169" s="195">
        <f>C169-E169-F169-G169</f>
        <v>0</v>
      </c>
      <c r="E169" s="196"/>
      <c r="F169" s="196"/>
      <c r="G169" s="191"/>
      <c r="H169" s="191"/>
      <c r="I169" s="191"/>
    </row>
    <row r="170" ht="20.1" customHeight="1" spans="1:9">
      <c r="A170" s="194">
        <v>21703</v>
      </c>
      <c r="B170" s="193" t="s">
        <v>857</v>
      </c>
      <c r="C170" s="195">
        <v>296</v>
      </c>
      <c r="D170" s="195">
        <f>C170-E170-F170-G170</f>
        <v>46</v>
      </c>
      <c r="E170" s="196">
        <v>250</v>
      </c>
      <c r="F170" s="196"/>
      <c r="G170" s="191"/>
      <c r="H170" s="191"/>
      <c r="I170" s="191"/>
    </row>
    <row r="171" ht="20.1" customHeight="1" spans="1:9">
      <c r="A171" s="194">
        <v>21704</v>
      </c>
      <c r="B171" s="193" t="s">
        <v>863</v>
      </c>
      <c r="C171" s="195">
        <v>0</v>
      </c>
      <c r="D171" s="195">
        <f>C171-E171-F171-G171</f>
        <v>0</v>
      </c>
      <c r="E171" s="196"/>
      <c r="F171" s="196"/>
      <c r="G171" s="191"/>
      <c r="H171" s="191"/>
      <c r="I171" s="191"/>
    </row>
    <row r="172" ht="20.1" customHeight="1" spans="1:9">
      <c r="A172" s="194">
        <v>21799</v>
      </c>
      <c r="B172" s="193" t="s">
        <v>866</v>
      </c>
      <c r="C172" s="195">
        <v>29</v>
      </c>
      <c r="D172" s="195">
        <f>C172-E172-F172-G172</f>
        <v>29</v>
      </c>
      <c r="E172" s="196"/>
      <c r="F172" s="196"/>
      <c r="G172" s="191"/>
      <c r="H172" s="191"/>
      <c r="I172" s="191"/>
    </row>
    <row r="173" s="184" customFormat="1" ht="20.1" customHeight="1" spans="1:9">
      <c r="A173" s="194">
        <v>219</v>
      </c>
      <c r="B173" s="193" t="s">
        <v>869</v>
      </c>
      <c r="C173" s="190">
        <f>SUM(C174:C182)</f>
        <v>0</v>
      </c>
      <c r="D173" s="190">
        <f t="shared" ref="D173:I173" si="28">SUM(D174:D182)</f>
        <v>0</v>
      </c>
      <c r="E173" s="190">
        <f t="shared" si="28"/>
        <v>0</v>
      </c>
      <c r="F173" s="190">
        <f t="shared" si="28"/>
        <v>0</v>
      </c>
      <c r="G173" s="190">
        <f t="shared" si="28"/>
        <v>0</v>
      </c>
      <c r="H173" s="190">
        <f t="shared" si="28"/>
        <v>0</v>
      </c>
      <c r="I173" s="190">
        <f t="shared" si="28"/>
        <v>0</v>
      </c>
    </row>
    <row r="174" ht="20.1" customHeight="1" spans="1:9">
      <c r="A174" s="194">
        <v>21901</v>
      </c>
      <c r="B174" s="193" t="s">
        <v>870</v>
      </c>
      <c r="C174" s="195">
        <v>0</v>
      </c>
      <c r="D174" s="195">
        <f t="shared" ref="D174:D182" si="29">C174-E174-F174-G174</f>
        <v>0</v>
      </c>
      <c r="E174" s="196"/>
      <c r="F174" s="196"/>
      <c r="G174" s="191"/>
      <c r="H174" s="191"/>
      <c r="I174" s="191"/>
    </row>
    <row r="175" ht="20.1" customHeight="1" spans="1:9">
      <c r="A175" s="194">
        <v>21902</v>
      </c>
      <c r="B175" s="193" t="s">
        <v>871</v>
      </c>
      <c r="C175" s="195">
        <v>0</v>
      </c>
      <c r="D175" s="195">
        <f t="shared" si="29"/>
        <v>0</v>
      </c>
      <c r="E175" s="196"/>
      <c r="F175" s="196"/>
      <c r="G175" s="191"/>
      <c r="H175" s="191"/>
      <c r="I175" s="191"/>
    </row>
    <row r="176" ht="20.1" customHeight="1" spans="1:9">
      <c r="A176" s="194">
        <v>21903</v>
      </c>
      <c r="B176" s="193" t="s">
        <v>872</v>
      </c>
      <c r="C176" s="195">
        <v>0</v>
      </c>
      <c r="D176" s="195">
        <f t="shared" si="29"/>
        <v>0</v>
      </c>
      <c r="E176" s="196"/>
      <c r="F176" s="196"/>
      <c r="G176" s="191"/>
      <c r="H176" s="191"/>
      <c r="I176" s="191"/>
    </row>
    <row r="177" ht="20.1" customHeight="1" spans="1:9">
      <c r="A177" s="194">
        <v>21904</v>
      </c>
      <c r="B177" s="193" t="s">
        <v>873</v>
      </c>
      <c r="C177" s="195">
        <v>0</v>
      </c>
      <c r="D177" s="195">
        <f t="shared" si="29"/>
        <v>0</v>
      </c>
      <c r="E177" s="196"/>
      <c r="F177" s="196"/>
      <c r="G177" s="191"/>
      <c r="H177" s="191"/>
      <c r="I177" s="191"/>
    </row>
    <row r="178" ht="20.1" customHeight="1" spans="1:9">
      <c r="A178" s="194">
        <v>21905</v>
      </c>
      <c r="B178" s="193" t="s">
        <v>874</v>
      </c>
      <c r="C178" s="195">
        <v>0</v>
      </c>
      <c r="D178" s="195">
        <f t="shared" si="29"/>
        <v>0</v>
      </c>
      <c r="E178" s="196"/>
      <c r="F178" s="196"/>
      <c r="G178" s="191"/>
      <c r="H178" s="191"/>
      <c r="I178" s="191"/>
    </row>
    <row r="179" ht="20.1" customHeight="1" spans="1:9">
      <c r="A179" s="194">
        <v>21906</v>
      </c>
      <c r="B179" s="193" t="s">
        <v>650</v>
      </c>
      <c r="C179" s="195">
        <v>0</v>
      </c>
      <c r="D179" s="195">
        <f t="shared" si="29"/>
        <v>0</v>
      </c>
      <c r="E179" s="196"/>
      <c r="F179" s="196"/>
      <c r="G179" s="191"/>
      <c r="H179" s="191"/>
      <c r="I179" s="191"/>
    </row>
    <row r="180" ht="20.1" customHeight="1" spans="1:9">
      <c r="A180" s="194">
        <v>21907</v>
      </c>
      <c r="B180" s="193" t="s">
        <v>875</v>
      </c>
      <c r="C180" s="195">
        <v>0</v>
      </c>
      <c r="D180" s="195">
        <f t="shared" si="29"/>
        <v>0</v>
      </c>
      <c r="E180" s="196"/>
      <c r="F180" s="196"/>
      <c r="G180" s="191"/>
      <c r="H180" s="191"/>
      <c r="I180" s="191"/>
    </row>
    <row r="181" ht="20.1" customHeight="1" spans="1:9">
      <c r="A181" s="194">
        <v>21908</v>
      </c>
      <c r="B181" s="193" t="s">
        <v>876</v>
      </c>
      <c r="C181" s="195">
        <v>0</v>
      </c>
      <c r="D181" s="195">
        <f t="shared" si="29"/>
        <v>0</v>
      </c>
      <c r="E181" s="196"/>
      <c r="F181" s="196"/>
      <c r="G181" s="191"/>
      <c r="H181" s="191"/>
      <c r="I181" s="191"/>
    </row>
    <row r="182" ht="20.1" customHeight="1" spans="1:9">
      <c r="A182" s="194">
        <v>21999</v>
      </c>
      <c r="B182" s="193" t="s">
        <v>877</v>
      </c>
      <c r="C182" s="195">
        <v>0</v>
      </c>
      <c r="D182" s="195">
        <f t="shared" si="29"/>
        <v>0</v>
      </c>
      <c r="E182" s="196"/>
      <c r="F182" s="196"/>
      <c r="G182" s="191"/>
      <c r="H182" s="191"/>
      <c r="I182" s="191"/>
    </row>
    <row r="183" s="184" customFormat="1" ht="20.1" customHeight="1" spans="1:9">
      <c r="A183" s="194">
        <v>220</v>
      </c>
      <c r="B183" s="193" t="s">
        <v>878</v>
      </c>
      <c r="C183" s="190">
        <f>SUM(C184:C186)</f>
        <v>8091</v>
      </c>
      <c r="D183" s="190">
        <f t="shared" ref="D183:I183" si="30">SUM(D184:D186)</f>
        <v>4711</v>
      </c>
      <c r="E183" s="190">
        <f t="shared" si="30"/>
        <v>2800</v>
      </c>
      <c r="F183" s="190">
        <f t="shared" si="30"/>
        <v>580</v>
      </c>
      <c r="G183" s="190">
        <f t="shared" si="30"/>
        <v>0</v>
      </c>
      <c r="H183" s="190">
        <f t="shared" si="30"/>
        <v>0</v>
      </c>
      <c r="I183" s="190">
        <f t="shared" si="30"/>
        <v>0</v>
      </c>
    </row>
    <row r="184" ht="20.1" customHeight="1" spans="1:9">
      <c r="A184" s="194">
        <v>22001</v>
      </c>
      <c r="B184" s="193" t="s">
        <v>879</v>
      </c>
      <c r="C184" s="195">
        <v>8041</v>
      </c>
      <c r="D184" s="195">
        <f>C184-E184-F184-G184</f>
        <v>4661</v>
      </c>
      <c r="E184" s="196">
        <v>2800</v>
      </c>
      <c r="F184" s="196">
        <v>580</v>
      </c>
      <c r="G184" s="191"/>
      <c r="H184" s="191"/>
      <c r="I184" s="191"/>
    </row>
    <row r="185" ht="20.1" customHeight="1" spans="1:9">
      <c r="A185" s="194">
        <v>22005</v>
      </c>
      <c r="B185" s="193" t="s">
        <v>902</v>
      </c>
      <c r="C185" s="195">
        <v>50</v>
      </c>
      <c r="D185" s="195">
        <f>C185-E185-F185-G185</f>
        <v>50</v>
      </c>
      <c r="E185" s="196"/>
      <c r="F185" s="196"/>
      <c r="G185" s="191"/>
      <c r="H185" s="191"/>
      <c r="I185" s="191"/>
    </row>
    <row r="186" ht="20.1" customHeight="1" spans="1:9">
      <c r="A186" s="194">
        <v>22099</v>
      </c>
      <c r="B186" s="193" t="s">
        <v>914</v>
      </c>
      <c r="C186" s="195"/>
      <c r="D186" s="195">
        <f>C186-E186-F186-G186</f>
        <v>0</v>
      </c>
      <c r="E186" s="196"/>
      <c r="F186" s="196"/>
      <c r="G186" s="191"/>
      <c r="H186" s="191"/>
      <c r="I186" s="191"/>
    </row>
    <row r="187" s="184" customFormat="1" ht="20.1" customHeight="1" spans="1:9">
      <c r="A187" s="194">
        <v>221</v>
      </c>
      <c r="B187" s="193" t="s">
        <v>915</v>
      </c>
      <c r="C187" s="190">
        <f>SUM(C188:C190)</f>
        <v>40224</v>
      </c>
      <c r="D187" s="190">
        <f t="shared" ref="D187:I187" si="31">SUM(D188:D190)</f>
        <v>20844</v>
      </c>
      <c r="E187" s="190">
        <f t="shared" si="31"/>
        <v>8380</v>
      </c>
      <c r="F187" s="190">
        <f t="shared" si="31"/>
        <v>11000</v>
      </c>
      <c r="G187" s="190">
        <f t="shared" si="31"/>
        <v>0</v>
      </c>
      <c r="H187" s="190">
        <f t="shared" si="31"/>
        <v>0</v>
      </c>
      <c r="I187" s="190">
        <f t="shared" si="31"/>
        <v>0</v>
      </c>
    </row>
    <row r="188" ht="20.1" customHeight="1" spans="1:9">
      <c r="A188" s="194">
        <v>22101</v>
      </c>
      <c r="B188" s="193" t="s">
        <v>916</v>
      </c>
      <c r="C188" s="195">
        <v>30130</v>
      </c>
      <c r="D188" s="195">
        <f>C188-E188-F188-G188</f>
        <v>16050</v>
      </c>
      <c r="E188" s="196">
        <v>8380</v>
      </c>
      <c r="F188" s="196">
        <v>5700</v>
      </c>
      <c r="G188" s="191"/>
      <c r="H188" s="191"/>
      <c r="I188" s="191"/>
    </row>
    <row r="189" ht="20.1" customHeight="1" spans="1:9">
      <c r="A189" s="194">
        <v>22102</v>
      </c>
      <c r="B189" s="193" t="s">
        <v>927</v>
      </c>
      <c r="C189" s="195">
        <v>10094</v>
      </c>
      <c r="D189" s="195">
        <f>C189-E189-F189-G189</f>
        <v>4794</v>
      </c>
      <c r="E189" s="196"/>
      <c r="F189" s="196">
        <v>5300</v>
      </c>
      <c r="G189" s="191"/>
      <c r="H189" s="191"/>
      <c r="I189" s="191"/>
    </row>
    <row r="190" ht="20.1" customHeight="1" spans="1:9">
      <c r="A190" s="194">
        <v>22103</v>
      </c>
      <c r="B190" s="193" t="s">
        <v>931</v>
      </c>
      <c r="C190" s="195">
        <v>0</v>
      </c>
      <c r="D190" s="195">
        <f>C190-E190-F190-G190</f>
        <v>0</v>
      </c>
      <c r="E190" s="196"/>
      <c r="F190" s="196"/>
      <c r="G190" s="191"/>
      <c r="H190" s="191"/>
      <c r="I190" s="191"/>
    </row>
    <row r="191" s="184" customFormat="1" ht="20.1" customHeight="1" spans="1:9">
      <c r="A191" s="194">
        <v>222</v>
      </c>
      <c r="B191" s="193" t="s">
        <v>935</v>
      </c>
      <c r="C191" s="190">
        <f>SUM(C192:C195)</f>
        <v>2115</v>
      </c>
      <c r="D191" s="190">
        <f t="shared" ref="D191:I191" si="32">SUM(D192:D195)</f>
        <v>1935</v>
      </c>
      <c r="E191" s="190">
        <f t="shared" si="32"/>
        <v>180</v>
      </c>
      <c r="F191" s="190">
        <f t="shared" si="32"/>
        <v>0</v>
      </c>
      <c r="G191" s="190">
        <f t="shared" si="32"/>
        <v>0</v>
      </c>
      <c r="H191" s="190">
        <f t="shared" si="32"/>
        <v>0</v>
      </c>
      <c r="I191" s="190">
        <f t="shared" si="32"/>
        <v>0</v>
      </c>
    </row>
    <row r="192" ht="20.1" customHeight="1" spans="1:9">
      <c r="A192" s="194">
        <v>22201</v>
      </c>
      <c r="B192" s="193" t="s">
        <v>936</v>
      </c>
      <c r="C192" s="195">
        <v>2115</v>
      </c>
      <c r="D192" s="195">
        <f>C192-E192-F192-G192</f>
        <v>1935</v>
      </c>
      <c r="E192" s="196">
        <v>180</v>
      </c>
      <c r="F192" s="196"/>
      <c r="G192" s="191"/>
      <c r="H192" s="191"/>
      <c r="I192" s="191"/>
    </row>
    <row r="193" ht="20.1" customHeight="1" spans="1:9">
      <c r="A193" s="194">
        <v>22203</v>
      </c>
      <c r="B193" s="193" t="s">
        <v>950</v>
      </c>
      <c r="C193" s="195">
        <v>0</v>
      </c>
      <c r="D193" s="195">
        <f>C193-E193-F193-G193</f>
        <v>0</v>
      </c>
      <c r="E193" s="196"/>
      <c r="F193" s="196"/>
      <c r="G193" s="191"/>
      <c r="H193" s="191"/>
      <c r="I193" s="191"/>
    </row>
    <row r="194" ht="20.1" customHeight="1" spans="1:9">
      <c r="A194" s="194">
        <v>22204</v>
      </c>
      <c r="B194" s="193" t="s">
        <v>956</v>
      </c>
      <c r="C194" s="195">
        <v>0</v>
      </c>
      <c r="D194" s="195">
        <f>C194-E194-F194-G194</f>
        <v>0</v>
      </c>
      <c r="E194" s="196"/>
      <c r="F194" s="196"/>
      <c r="G194" s="191"/>
      <c r="H194" s="191"/>
      <c r="I194" s="191"/>
    </row>
    <row r="195" ht="20.1" customHeight="1" spans="1:9">
      <c r="A195" s="194">
        <v>22205</v>
      </c>
      <c r="B195" s="193" t="s">
        <v>962</v>
      </c>
      <c r="C195" s="195">
        <v>0</v>
      </c>
      <c r="D195" s="195">
        <f>C195-E195-F195-G195</f>
        <v>0</v>
      </c>
      <c r="E195" s="196"/>
      <c r="F195" s="196"/>
      <c r="G195" s="191"/>
      <c r="H195" s="191"/>
      <c r="I195" s="191"/>
    </row>
    <row r="196" s="184" customFormat="1" ht="20.1" customHeight="1" spans="1:9">
      <c r="A196" s="194">
        <v>224</v>
      </c>
      <c r="B196" s="193" t="s">
        <v>975</v>
      </c>
      <c r="C196" s="190">
        <f>SUM(C197:C203)</f>
        <v>4184</v>
      </c>
      <c r="D196" s="190">
        <f t="shared" ref="D196:I196" si="33">SUM(D197:D203)</f>
        <v>1674</v>
      </c>
      <c r="E196" s="190">
        <f t="shared" si="33"/>
        <v>1030</v>
      </c>
      <c r="F196" s="190">
        <f t="shared" si="33"/>
        <v>1480</v>
      </c>
      <c r="G196" s="190">
        <f t="shared" si="33"/>
        <v>0</v>
      </c>
      <c r="H196" s="190">
        <f t="shared" si="33"/>
        <v>0</v>
      </c>
      <c r="I196" s="190">
        <f t="shared" si="33"/>
        <v>0</v>
      </c>
    </row>
    <row r="197" ht="20.1" customHeight="1" spans="1:9">
      <c r="A197" s="194">
        <v>22401</v>
      </c>
      <c r="B197" s="193" t="s">
        <v>976</v>
      </c>
      <c r="C197" s="195">
        <v>1236</v>
      </c>
      <c r="D197" s="195">
        <f t="shared" ref="D197:D204" si="34">C197-E197-F197-G197</f>
        <v>-244</v>
      </c>
      <c r="E197" s="196"/>
      <c r="F197" s="196">
        <v>1480</v>
      </c>
      <c r="G197" s="191"/>
      <c r="H197" s="191"/>
      <c r="I197" s="191"/>
    </row>
    <row r="198" ht="20.1" customHeight="1" spans="1:9">
      <c r="A198" s="194">
        <v>22402</v>
      </c>
      <c r="B198" s="193" t="s">
        <v>983</v>
      </c>
      <c r="C198" s="195">
        <v>745</v>
      </c>
      <c r="D198" s="195">
        <f t="shared" si="34"/>
        <v>745</v>
      </c>
      <c r="E198" s="196"/>
      <c r="F198" s="196"/>
      <c r="G198" s="191"/>
      <c r="H198" s="191"/>
      <c r="I198" s="191"/>
    </row>
    <row r="199" ht="20.1" customHeight="1" spans="1:9">
      <c r="A199" s="194">
        <v>22404</v>
      </c>
      <c r="B199" s="193" t="s">
        <v>986</v>
      </c>
      <c r="C199" s="195">
        <v>350</v>
      </c>
      <c r="D199" s="195">
        <f t="shared" si="34"/>
        <v>350</v>
      </c>
      <c r="E199" s="196"/>
      <c r="F199" s="196"/>
      <c r="G199" s="191"/>
      <c r="H199" s="191"/>
      <c r="I199" s="191"/>
    </row>
    <row r="200" ht="20.1" customHeight="1" spans="1:9">
      <c r="A200" s="194">
        <v>22405</v>
      </c>
      <c r="B200" s="193" t="s">
        <v>990</v>
      </c>
      <c r="C200" s="195">
        <v>8</v>
      </c>
      <c r="D200" s="195">
        <f t="shared" si="34"/>
        <v>8</v>
      </c>
      <c r="E200" s="196"/>
      <c r="F200" s="196"/>
      <c r="G200" s="191"/>
      <c r="H200" s="191"/>
      <c r="I200" s="191"/>
    </row>
    <row r="201" ht="20.1" customHeight="1" spans="1:9">
      <c r="A201" s="194">
        <v>22406</v>
      </c>
      <c r="B201" s="193" t="s">
        <v>1000</v>
      </c>
      <c r="C201" s="195">
        <v>585</v>
      </c>
      <c r="D201" s="195">
        <f t="shared" si="34"/>
        <v>385</v>
      </c>
      <c r="E201" s="196">
        <v>200</v>
      </c>
      <c r="F201" s="196"/>
      <c r="G201" s="191"/>
      <c r="H201" s="191"/>
      <c r="I201" s="191"/>
    </row>
    <row r="202" ht="20.1" customHeight="1" spans="1:9">
      <c r="A202" s="194">
        <v>22407</v>
      </c>
      <c r="B202" s="193" t="s">
        <v>1004</v>
      </c>
      <c r="C202" s="195">
        <v>1140</v>
      </c>
      <c r="D202" s="195">
        <f t="shared" si="34"/>
        <v>310</v>
      </c>
      <c r="E202" s="196">
        <v>830</v>
      </c>
      <c r="F202" s="196"/>
      <c r="G202" s="191"/>
      <c r="H202" s="191"/>
      <c r="I202" s="191"/>
    </row>
    <row r="203" ht="20.1" customHeight="1" spans="1:9">
      <c r="A203" s="194">
        <v>22499</v>
      </c>
      <c r="B203" s="193" t="s">
        <v>1008</v>
      </c>
      <c r="C203" s="195">
        <v>120</v>
      </c>
      <c r="D203" s="195">
        <f t="shared" si="34"/>
        <v>120</v>
      </c>
      <c r="E203" s="196"/>
      <c r="F203" s="196"/>
      <c r="G203" s="191"/>
      <c r="H203" s="191"/>
      <c r="I203" s="191"/>
    </row>
    <row r="204" s="184" customFormat="1" ht="20.1" customHeight="1" spans="1:9">
      <c r="A204" s="194">
        <v>227</v>
      </c>
      <c r="B204" s="193" t="s">
        <v>1009</v>
      </c>
      <c r="C204" s="190">
        <v>8000</v>
      </c>
      <c r="D204" s="195">
        <f t="shared" si="34"/>
        <v>5300</v>
      </c>
      <c r="E204" s="191">
        <v>2700</v>
      </c>
      <c r="F204" s="191"/>
      <c r="G204" s="191"/>
      <c r="H204" s="191"/>
      <c r="I204" s="191"/>
    </row>
    <row r="205" s="184" customFormat="1" ht="20.1" customHeight="1" spans="1:9">
      <c r="A205" s="194">
        <v>229</v>
      </c>
      <c r="B205" s="193" t="s">
        <v>1010</v>
      </c>
      <c r="C205" s="190">
        <f>SUM(C206:C207)</f>
        <v>5300</v>
      </c>
      <c r="D205" s="190">
        <f t="shared" ref="D205:I205" si="35">SUM(D206:D207)</f>
        <v>5300</v>
      </c>
      <c r="E205" s="190">
        <f t="shared" si="35"/>
        <v>0</v>
      </c>
      <c r="F205" s="190">
        <f t="shared" si="35"/>
        <v>0</v>
      </c>
      <c r="G205" s="190">
        <f t="shared" si="35"/>
        <v>0</v>
      </c>
      <c r="H205" s="190">
        <f t="shared" si="35"/>
        <v>0</v>
      </c>
      <c r="I205" s="190">
        <f t="shared" si="35"/>
        <v>0</v>
      </c>
    </row>
    <row r="206" ht="20.1" customHeight="1" spans="1:9">
      <c r="A206" s="194">
        <v>22902</v>
      </c>
      <c r="B206" s="193" t="s">
        <v>1136</v>
      </c>
      <c r="C206" s="198">
        <v>2500</v>
      </c>
      <c r="D206" s="195">
        <f>C206-E206-F206-G206</f>
        <v>2500</v>
      </c>
      <c r="E206" s="196"/>
      <c r="F206" s="196"/>
      <c r="G206" s="191"/>
      <c r="H206" s="191"/>
      <c r="I206" s="191"/>
    </row>
    <row r="207" ht="20.1" customHeight="1" spans="1:9">
      <c r="A207" s="194">
        <v>22999</v>
      </c>
      <c r="B207" s="193" t="s">
        <v>1137</v>
      </c>
      <c r="C207" s="198">
        <v>2800</v>
      </c>
      <c r="D207" s="195">
        <f>C207-E207-F207-G207</f>
        <v>2800</v>
      </c>
      <c r="E207" s="196"/>
      <c r="F207" s="196"/>
      <c r="G207" s="191"/>
      <c r="H207" s="191"/>
      <c r="I207" s="191"/>
    </row>
    <row r="208" s="184" customFormat="1" ht="20.1" customHeight="1" spans="1:9">
      <c r="A208" s="194">
        <v>232</v>
      </c>
      <c r="B208" s="193" t="s">
        <v>1012</v>
      </c>
      <c r="C208" s="190">
        <f>C209</f>
        <v>12210</v>
      </c>
      <c r="D208" s="190">
        <f t="shared" ref="D208:I208" si="36">D209</f>
        <v>12210</v>
      </c>
      <c r="E208" s="190">
        <f t="shared" si="36"/>
        <v>0</v>
      </c>
      <c r="F208" s="190">
        <f t="shared" si="36"/>
        <v>0</v>
      </c>
      <c r="G208" s="190">
        <f t="shared" si="36"/>
        <v>0</v>
      </c>
      <c r="H208" s="190">
        <f t="shared" si="36"/>
        <v>0</v>
      </c>
      <c r="I208" s="190">
        <f t="shared" si="36"/>
        <v>0</v>
      </c>
    </row>
    <row r="209" ht="20.1" customHeight="1" spans="1:9">
      <c r="A209" s="194">
        <v>23203</v>
      </c>
      <c r="B209" s="193" t="s">
        <v>1138</v>
      </c>
      <c r="C209" s="195">
        <v>12210</v>
      </c>
      <c r="D209" s="195">
        <f>C209-E209-F209-G209</f>
        <v>12210</v>
      </c>
      <c r="E209" s="196"/>
      <c r="F209" s="196"/>
      <c r="G209" s="191"/>
      <c r="H209" s="191"/>
      <c r="I209" s="191"/>
    </row>
    <row r="210" s="184" customFormat="1" ht="20.1" customHeight="1" spans="1:9">
      <c r="A210" s="194">
        <v>233</v>
      </c>
      <c r="B210" s="193" t="s">
        <v>1018</v>
      </c>
      <c r="C210" s="190">
        <f>SUM(D210:I210)</f>
        <v>0</v>
      </c>
      <c r="D210" s="191"/>
      <c r="E210" s="191"/>
      <c r="F210" s="191"/>
      <c r="G210" s="191"/>
      <c r="H210" s="191"/>
      <c r="I210" s="191"/>
    </row>
    <row r="211" s="184" customFormat="1" ht="20.1" customHeight="1" spans="1:9">
      <c r="A211" s="200"/>
      <c r="C211" s="201"/>
      <c r="D211" s="201"/>
      <c r="E211" s="201"/>
      <c r="F211" s="201"/>
      <c r="G211" s="201"/>
      <c r="H211" s="185"/>
      <c r="I211" s="185"/>
    </row>
  </sheetData>
  <autoFilter ref="A5:I211">
    <extLst/>
  </autoFilter>
  <mergeCells count="9">
    <mergeCell ref="A2:I2"/>
    <mergeCell ref="A4:B4"/>
    <mergeCell ref="C4:C5"/>
    <mergeCell ref="D4:D5"/>
    <mergeCell ref="E4:E5"/>
    <mergeCell ref="F4:F5"/>
    <mergeCell ref="G4:G5"/>
    <mergeCell ref="H4:H5"/>
    <mergeCell ref="I4:I5"/>
  </mergeCells>
  <printOptions horizontalCentered="1"/>
  <pageMargins left="0.471527777777778" right="0.471527777777778" top="0.471527777777778" bottom="0.354166666666667" header="0.118055555555556" footer="0.118055555555556"/>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showGridLines="0" showZeros="0" topLeftCell="B1" workbookViewId="0">
      <pane ySplit="5" topLeftCell="A24" activePane="bottomLeft" state="frozen"/>
      <selection/>
      <selection pane="bottomLeft" activeCell="S1" sqref="S$1:X$1048576"/>
    </sheetView>
  </sheetViews>
  <sheetFormatPr defaultColWidth="9" defaultRowHeight="14.4"/>
  <cols>
    <col min="1" max="1" width="9" style="29"/>
    <col min="2" max="2" width="33.375" style="29" customWidth="1"/>
    <col min="3" max="18" width="7.375" style="29" customWidth="1"/>
    <col min="19" max="22" width="9" style="174"/>
    <col min="23" max="16384" width="9" style="29"/>
  </cols>
  <sheetData>
    <row r="1" ht="15.6" spans="1:1">
      <c r="A1" s="33" t="s">
        <v>1139</v>
      </c>
    </row>
    <row r="2" s="30" customFormat="1" ht="22.2" spans="1:22">
      <c r="A2" s="25" t="s">
        <v>1140</v>
      </c>
      <c r="B2" s="25"/>
      <c r="C2" s="25"/>
      <c r="D2" s="25"/>
      <c r="E2" s="25"/>
      <c r="F2" s="25"/>
      <c r="G2" s="25"/>
      <c r="H2" s="25"/>
      <c r="I2" s="25"/>
      <c r="J2" s="25"/>
      <c r="K2" s="25"/>
      <c r="L2" s="25"/>
      <c r="M2" s="25"/>
      <c r="N2" s="25"/>
      <c r="O2" s="25"/>
      <c r="P2" s="25"/>
      <c r="Q2" s="25"/>
      <c r="R2" s="25"/>
      <c r="S2" s="180"/>
      <c r="T2" s="180"/>
      <c r="U2" s="180"/>
      <c r="V2" s="180"/>
    </row>
    <row r="3" s="29" customFormat="1" ht="20.25" customHeight="1" spans="4:22">
      <c r="D3" s="175"/>
      <c r="E3" s="175"/>
      <c r="F3" s="175"/>
      <c r="G3" s="175"/>
      <c r="H3" s="175"/>
      <c r="I3" s="175"/>
      <c r="R3" s="5" t="s">
        <v>1141</v>
      </c>
      <c r="S3" s="174"/>
      <c r="T3" s="174"/>
      <c r="U3" s="174"/>
      <c r="V3" s="174"/>
    </row>
    <row r="4" s="31" customFormat="1" ht="23" customHeight="1" spans="1:22">
      <c r="A4" s="176" t="s">
        <v>27</v>
      </c>
      <c r="B4" s="176"/>
      <c r="C4" s="176" t="s">
        <v>1142</v>
      </c>
      <c r="D4" s="176">
        <v>501</v>
      </c>
      <c r="E4" s="176">
        <v>502</v>
      </c>
      <c r="F4" s="176">
        <v>503</v>
      </c>
      <c r="G4" s="176">
        <v>504</v>
      </c>
      <c r="H4" s="176">
        <v>505</v>
      </c>
      <c r="I4" s="176">
        <v>506</v>
      </c>
      <c r="J4" s="176">
        <v>507</v>
      </c>
      <c r="K4" s="176">
        <v>508</v>
      </c>
      <c r="L4" s="176">
        <v>509</v>
      </c>
      <c r="M4" s="176">
        <v>510</v>
      </c>
      <c r="N4" s="176">
        <v>511</v>
      </c>
      <c r="O4" s="176">
        <v>512</v>
      </c>
      <c r="P4" s="176">
        <v>513</v>
      </c>
      <c r="Q4" s="176">
        <v>514</v>
      </c>
      <c r="R4" s="176">
        <v>515</v>
      </c>
      <c r="S4" s="181"/>
      <c r="T4" s="181"/>
      <c r="U4" s="181"/>
      <c r="V4" s="181"/>
    </row>
    <row r="5" s="31" customFormat="1" ht="69" customHeight="1" spans="1:22">
      <c r="A5" s="176" t="s">
        <v>31</v>
      </c>
      <c r="B5" s="176" t="s">
        <v>32</v>
      </c>
      <c r="C5" s="176"/>
      <c r="D5" s="59" t="s">
        <v>1143</v>
      </c>
      <c r="E5" s="59" t="s">
        <v>1144</v>
      </c>
      <c r="F5" s="59" t="s">
        <v>1145</v>
      </c>
      <c r="G5" s="59" t="s">
        <v>1146</v>
      </c>
      <c r="H5" s="59" t="s">
        <v>1147</v>
      </c>
      <c r="I5" s="59" t="s">
        <v>1148</v>
      </c>
      <c r="J5" s="59" t="s">
        <v>1149</v>
      </c>
      <c r="K5" s="59" t="s">
        <v>1150</v>
      </c>
      <c r="L5" s="59" t="s">
        <v>1151</v>
      </c>
      <c r="M5" s="59" t="s">
        <v>1152</v>
      </c>
      <c r="N5" s="59" t="s">
        <v>1153</v>
      </c>
      <c r="O5" s="59" t="s">
        <v>1154</v>
      </c>
      <c r="P5" s="59" t="s">
        <v>1028</v>
      </c>
      <c r="Q5" s="59" t="s">
        <v>1155</v>
      </c>
      <c r="R5" s="59" t="s">
        <v>1010</v>
      </c>
      <c r="S5" s="181"/>
      <c r="T5" s="181"/>
      <c r="U5" s="181"/>
      <c r="V5" s="181"/>
    </row>
    <row r="6" s="29" customFormat="1" ht="20.1" customHeight="1" spans="1:22">
      <c r="A6" s="47">
        <v>201</v>
      </c>
      <c r="B6" s="49" t="s">
        <v>1156</v>
      </c>
      <c r="C6" s="177">
        <v>59843</v>
      </c>
      <c r="D6" s="49">
        <v>28692</v>
      </c>
      <c r="E6" s="49">
        <v>19901</v>
      </c>
      <c r="F6" s="49">
        <v>1060</v>
      </c>
      <c r="G6" s="49">
        <v>150</v>
      </c>
      <c r="H6" s="49">
        <v>5129</v>
      </c>
      <c r="I6" s="49">
        <v>152</v>
      </c>
      <c r="J6" s="49">
        <v>1958</v>
      </c>
      <c r="K6" s="49"/>
      <c r="L6" s="49">
        <v>2801</v>
      </c>
      <c r="M6" s="49"/>
      <c r="N6" s="49"/>
      <c r="O6" s="49"/>
      <c r="P6" s="49"/>
      <c r="Q6" s="49"/>
      <c r="R6" s="49"/>
      <c r="S6" s="174"/>
      <c r="T6" s="174"/>
      <c r="U6" s="174"/>
      <c r="V6" s="174"/>
    </row>
    <row r="7" s="29" customFormat="1" ht="20.1" customHeight="1" spans="1:22">
      <c r="A7" s="47">
        <v>202</v>
      </c>
      <c r="B7" s="49" t="s">
        <v>194</v>
      </c>
      <c r="C7" s="177">
        <v>0</v>
      </c>
      <c r="D7" s="49"/>
      <c r="E7" s="49"/>
      <c r="F7" s="49"/>
      <c r="G7" s="49"/>
      <c r="H7" s="49"/>
      <c r="I7" s="49"/>
      <c r="J7" s="49"/>
      <c r="K7" s="49"/>
      <c r="L7" s="49"/>
      <c r="M7" s="49"/>
      <c r="N7" s="49"/>
      <c r="O7" s="49"/>
      <c r="P7" s="49"/>
      <c r="Q7" s="49"/>
      <c r="R7" s="49"/>
      <c r="S7" s="174"/>
      <c r="T7" s="174"/>
      <c r="U7" s="174"/>
      <c r="V7" s="174"/>
    </row>
    <row r="8" s="29" customFormat="1" ht="20.1" customHeight="1" spans="1:22">
      <c r="A8" s="47">
        <v>203</v>
      </c>
      <c r="B8" s="49" t="s">
        <v>198</v>
      </c>
      <c r="C8" s="177">
        <v>978</v>
      </c>
      <c r="D8" s="49"/>
      <c r="E8" s="49">
        <v>978</v>
      </c>
      <c r="F8" s="49"/>
      <c r="G8" s="49"/>
      <c r="H8" s="49"/>
      <c r="I8" s="49"/>
      <c r="J8" s="49"/>
      <c r="K8" s="49"/>
      <c r="L8" s="49"/>
      <c r="M8" s="49"/>
      <c r="N8" s="49"/>
      <c r="O8" s="49"/>
      <c r="P8" s="49"/>
      <c r="Q8" s="49"/>
      <c r="R8" s="49"/>
      <c r="S8" s="174"/>
      <c r="T8" s="174"/>
      <c r="U8" s="174"/>
      <c r="V8" s="174"/>
    </row>
    <row r="9" s="29" customFormat="1" ht="20.1" customHeight="1" spans="1:22">
      <c r="A9" s="47">
        <v>204</v>
      </c>
      <c r="B9" s="49" t="s">
        <v>1135</v>
      </c>
      <c r="C9" s="177">
        <v>26113</v>
      </c>
      <c r="D9" s="49">
        <v>9359</v>
      </c>
      <c r="E9" s="49">
        <v>7361</v>
      </c>
      <c r="F9" s="49">
        <v>8873</v>
      </c>
      <c r="G9" s="49"/>
      <c r="H9" s="49"/>
      <c r="I9" s="49"/>
      <c r="J9" s="49"/>
      <c r="K9" s="49"/>
      <c r="L9" s="49">
        <v>520</v>
      </c>
      <c r="M9" s="49"/>
      <c r="N9" s="49"/>
      <c r="O9" s="49"/>
      <c r="P9" s="49"/>
      <c r="Q9" s="49"/>
      <c r="R9" s="49"/>
      <c r="S9" s="174"/>
      <c r="T9" s="174"/>
      <c r="U9" s="174"/>
      <c r="V9" s="174"/>
    </row>
    <row r="10" s="29" customFormat="1" ht="20.1" customHeight="1" spans="1:22">
      <c r="A10" s="47">
        <v>205</v>
      </c>
      <c r="B10" s="49" t="s">
        <v>259</v>
      </c>
      <c r="C10" s="177">
        <v>133628</v>
      </c>
      <c r="D10" s="49">
        <v>92728</v>
      </c>
      <c r="E10" s="49">
        <v>14374</v>
      </c>
      <c r="F10" s="49">
        <v>9948</v>
      </c>
      <c r="G10" s="49"/>
      <c r="H10" s="49"/>
      <c r="I10" s="49"/>
      <c r="J10" s="49"/>
      <c r="K10" s="49"/>
      <c r="L10" s="49">
        <v>16578</v>
      </c>
      <c r="M10" s="49"/>
      <c r="N10" s="49"/>
      <c r="O10" s="49"/>
      <c r="P10" s="49"/>
      <c r="Q10" s="49"/>
      <c r="R10" s="49"/>
      <c r="S10" s="174"/>
      <c r="T10" s="174"/>
      <c r="U10" s="174"/>
      <c r="V10" s="174"/>
    </row>
    <row r="11" s="29" customFormat="1" ht="20.1" customHeight="1" spans="1:22">
      <c r="A11" s="47">
        <v>206</v>
      </c>
      <c r="B11" s="49" t="s">
        <v>307</v>
      </c>
      <c r="C11" s="177">
        <v>13622</v>
      </c>
      <c r="D11" s="49">
        <v>1185</v>
      </c>
      <c r="E11" s="49">
        <v>3240</v>
      </c>
      <c r="F11" s="49">
        <v>7282</v>
      </c>
      <c r="G11" s="49"/>
      <c r="H11" s="49"/>
      <c r="I11" s="49"/>
      <c r="J11" s="49">
        <v>1000</v>
      </c>
      <c r="K11" s="49"/>
      <c r="L11" s="49">
        <v>915</v>
      </c>
      <c r="M11" s="49"/>
      <c r="N11" s="49"/>
      <c r="O11" s="49"/>
      <c r="P11" s="49"/>
      <c r="Q11" s="49"/>
      <c r="R11" s="49"/>
      <c r="S11" s="174"/>
      <c r="T11" s="174"/>
      <c r="U11" s="174"/>
      <c r="V11" s="174"/>
    </row>
    <row r="12" s="29" customFormat="1" ht="20.1" customHeight="1" spans="1:22">
      <c r="A12" s="47">
        <v>207</v>
      </c>
      <c r="B12" s="49" t="s">
        <v>356</v>
      </c>
      <c r="C12" s="177">
        <v>6109</v>
      </c>
      <c r="D12" s="49">
        <v>556</v>
      </c>
      <c r="E12" s="49">
        <v>5294</v>
      </c>
      <c r="F12" s="49"/>
      <c r="G12" s="49"/>
      <c r="H12" s="49"/>
      <c r="I12" s="49"/>
      <c r="J12" s="49"/>
      <c r="K12" s="49"/>
      <c r="L12" s="49">
        <v>259</v>
      </c>
      <c r="M12" s="49"/>
      <c r="N12" s="49"/>
      <c r="O12" s="49"/>
      <c r="P12" s="49"/>
      <c r="Q12" s="49"/>
      <c r="R12" s="49"/>
      <c r="S12" s="174"/>
      <c r="T12" s="174"/>
      <c r="U12" s="174"/>
      <c r="V12" s="174"/>
    </row>
    <row r="13" s="29" customFormat="1" ht="20.1" customHeight="1" spans="1:22">
      <c r="A13" s="47">
        <v>208</v>
      </c>
      <c r="B13" s="49" t="s">
        <v>398</v>
      </c>
      <c r="C13" s="177">
        <v>133177</v>
      </c>
      <c r="D13" s="49">
        <v>6682</v>
      </c>
      <c r="E13" s="49">
        <v>37491</v>
      </c>
      <c r="F13" s="49">
        <v>8090</v>
      </c>
      <c r="G13" s="49">
        <v>8516</v>
      </c>
      <c r="H13" s="49"/>
      <c r="I13" s="49"/>
      <c r="J13" s="49"/>
      <c r="K13" s="49"/>
      <c r="L13" s="49">
        <v>720</v>
      </c>
      <c r="M13" s="49">
        <v>71678</v>
      </c>
      <c r="N13" s="49"/>
      <c r="O13" s="49"/>
      <c r="P13" s="49"/>
      <c r="Q13" s="49"/>
      <c r="R13" s="49"/>
      <c r="S13" s="174"/>
      <c r="T13" s="174"/>
      <c r="U13" s="174"/>
      <c r="V13" s="174"/>
    </row>
    <row r="14" s="29" customFormat="1" ht="20.1" customHeight="1" spans="1:22">
      <c r="A14" s="47">
        <v>210</v>
      </c>
      <c r="B14" s="49" t="s">
        <v>506</v>
      </c>
      <c r="C14" s="177">
        <v>96067</v>
      </c>
      <c r="D14" s="49">
        <v>10234</v>
      </c>
      <c r="E14" s="49">
        <v>15421</v>
      </c>
      <c r="F14" s="49">
        <v>3465</v>
      </c>
      <c r="G14" s="49"/>
      <c r="H14" s="49">
        <v>8265</v>
      </c>
      <c r="I14" s="49">
        <v>1671</v>
      </c>
      <c r="J14" s="49"/>
      <c r="K14" s="49"/>
      <c r="L14" s="49">
        <v>673</v>
      </c>
      <c r="M14" s="49">
        <v>56338</v>
      </c>
      <c r="N14" s="49"/>
      <c r="O14" s="49"/>
      <c r="P14" s="49"/>
      <c r="Q14" s="49"/>
      <c r="R14" s="49"/>
      <c r="S14" s="174"/>
      <c r="T14" s="174"/>
      <c r="U14" s="174"/>
      <c r="V14" s="174"/>
    </row>
    <row r="15" s="29" customFormat="1" ht="20.1" customHeight="1" spans="1:22">
      <c r="A15" s="47">
        <v>211</v>
      </c>
      <c r="B15" s="49" t="s">
        <v>569</v>
      </c>
      <c r="C15" s="177">
        <v>25677</v>
      </c>
      <c r="D15" s="49">
        <v>1839</v>
      </c>
      <c r="E15" s="49">
        <v>10906</v>
      </c>
      <c r="F15" s="49"/>
      <c r="G15" s="49"/>
      <c r="H15" s="49">
        <v>11997</v>
      </c>
      <c r="I15" s="49"/>
      <c r="J15" s="49">
        <v>722</v>
      </c>
      <c r="K15" s="49"/>
      <c r="L15" s="49">
        <v>213</v>
      </c>
      <c r="M15" s="49"/>
      <c r="N15" s="49"/>
      <c r="O15" s="49"/>
      <c r="P15" s="49"/>
      <c r="Q15" s="49"/>
      <c r="R15" s="49"/>
      <c r="S15" s="174"/>
      <c r="T15" s="174"/>
      <c r="U15" s="174"/>
      <c r="V15" s="174"/>
    </row>
    <row r="16" s="29" customFormat="1" ht="20.1" customHeight="1" spans="1:22">
      <c r="A16" s="47">
        <v>212</v>
      </c>
      <c r="B16" s="49" t="s">
        <v>633</v>
      </c>
      <c r="C16" s="177">
        <v>71272</v>
      </c>
      <c r="D16" s="49">
        <v>49814</v>
      </c>
      <c r="E16" s="49">
        <v>11904</v>
      </c>
      <c r="F16" s="49">
        <v>5931</v>
      </c>
      <c r="G16" s="49"/>
      <c r="H16" s="49"/>
      <c r="I16" s="49"/>
      <c r="J16" s="49"/>
      <c r="K16" s="49"/>
      <c r="L16" s="49">
        <v>3623</v>
      </c>
      <c r="M16" s="49"/>
      <c r="N16" s="49"/>
      <c r="O16" s="49"/>
      <c r="P16" s="49"/>
      <c r="Q16" s="49"/>
      <c r="R16" s="49"/>
      <c r="S16" s="174"/>
      <c r="T16" s="174"/>
      <c r="U16" s="174"/>
      <c r="V16" s="174"/>
    </row>
    <row r="17" s="29" customFormat="1" ht="20.1" customHeight="1" spans="1:22">
      <c r="A17" s="47">
        <v>213</v>
      </c>
      <c r="B17" s="49" t="s">
        <v>649</v>
      </c>
      <c r="C17" s="177">
        <v>163761</v>
      </c>
      <c r="D17" s="49">
        <v>9942</v>
      </c>
      <c r="E17" s="49">
        <v>100474</v>
      </c>
      <c r="F17" s="49">
        <v>33418</v>
      </c>
      <c r="G17" s="49">
        <v>19341</v>
      </c>
      <c r="H17" s="49"/>
      <c r="I17" s="49"/>
      <c r="J17" s="49"/>
      <c r="K17" s="49"/>
      <c r="L17" s="49">
        <v>586</v>
      </c>
      <c r="M17" s="49"/>
      <c r="N17" s="49"/>
      <c r="O17" s="49"/>
      <c r="P17" s="49"/>
      <c r="Q17" s="49"/>
      <c r="R17" s="49"/>
      <c r="S17" s="174"/>
      <c r="T17" s="174"/>
      <c r="U17" s="174"/>
      <c r="V17" s="174"/>
    </row>
    <row r="18" s="29" customFormat="1" ht="20.1" customHeight="1" spans="1:22">
      <c r="A18" s="47">
        <v>214</v>
      </c>
      <c r="B18" s="49" t="s">
        <v>740</v>
      </c>
      <c r="C18" s="177">
        <v>33104</v>
      </c>
      <c r="D18" s="49">
        <v>5420</v>
      </c>
      <c r="E18" s="49">
        <v>10042</v>
      </c>
      <c r="F18" s="49">
        <v>17037</v>
      </c>
      <c r="G18" s="49"/>
      <c r="H18" s="49"/>
      <c r="I18" s="49"/>
      <c r="J18" s="49"/>
      <c r="K18" s="49"/>
      <c r="L18" s="49">
        <v>605</v>
      </c>
      <c r="M18" s="49"/>
      <c r="N18" s="49"/>
      <c r="O18" s="49"/>
      <c r="P18" s="49"/>
      <c r="Q18" s="49"/>
      <c r="R18" s="49"/>
      <c r="S18" s="174"/>
      <c r="T18" s="174"/>
      <c r="U18" s="174"/>
      <c r="V18" s="174"/>
    </row>
    <row r="19" s="29" customFormat="1" ht="20.1" customHeight="1" spans="1:22">
      <c r="A19" s="47">
        <v>215</v>
      </c>
      <c r="B19" s="178" t="s">
        <v>785</v>
      </c>
      <c r="C19" s="177">
        <v>14966</v>
      </c>
      <c r="D19" s="49">
        <v>2428</v>
      </c>
      <c r="E19" s="49">
        <v>12087</v>
      </c>
      <c r="F19" s="49"/>
      <c r="G19" s="49"/>
      <c r="H19" s="49"/>
      <c r="I19" s="49"/>
      <c r="J19" s="49"/>
      <c r="K19" s="49"/>
      <c r="L19" s="49">
        <v>451</v>
      </c>
      <c r="M19" s="49"/>
      <c r="N19" s="49"/>
      <c r="O19" s="49"/>
      <c r="P19" s="49"/>
      <c r="Q19" s="49"/>
      <c r="R19" s="49"/>
      <c r="S19" s="174"/>
      <c r="T19" s="174"/>
      <c r="U19" s="174"/>
      <c r="V19" s="174"/>
    </row>
    <row r="20" s="29" customFormat="1" ht="20.1" customHeight="1" spans="1:22">
      <c r="A20" s="47">
        <v>216</v>
      </c>
      <c r="B20" s="178" t="s">
        <v>830</v>
      </c>
      <c r="C20" s="177">
        <v>2524</v>
      </c>
      <c r="D20" s="49">
        <v>415</v>
      </c>
      <c r="E20" s="49">
        <v>1348</v>
      </c>
      <c r="F20" s="49">
        <v>153</v>
      </c>
      <c r="G20" s="49"/>
      <c r="H20" s="49">
        <v>220</v>
      </c>
      <c r="I20" s="49"/>
      <c r="J20" s="49"/>
      <c r="K20" s="49"/>
      <c r="L20" s="49">
        <v>388</v>
      </c>
      <c r="M20" s="49"/>
      <c r="N20" s="49"/>
      <c r="O20" s="49"/>
      <c r="P20" s="49"/>
      <c r="Q20" s="49"/>
      <c r="R20" s="49"/>
      <c r="S20" s="174"/>
      <c r="T20" s="174"/>
      <c r="U20" s="174"/>
      <c r="V20" s="174"/>
    </row>
    <row r="21" s="29" customFormat="1" ht="20.1" customHeight="1" spans="1:22">
      <c r="A21" s="47">
        <v>217</v>
      </c>
      <c r="B21" s="47" t="s">
        <v>843</v>
      </c>
      <c r="C21" s="177">
        <v>395</v>
      </c>
      <c r="D21" s="49"/>
      <c r="E21" s="49">
        <v>395</v>
      </c>
      <c r="F21" s="49"/>
      <c r="G21" s="49"/>
      <c r="H21" s="49"/>
      <c r="I21" s="49"/>
      <c r="J21" s="49"/>
      <c r="K21" s="49"/>
      <c r="L21" s="49"/>
      <c r="M21" s="49"/>
      <c r="N21" s="49"/>
      <c r="O21" s="49"/>
      <c r="P21" s="49"/>
      <c r="Q21" s="49"/>
      <c r="R21" s="49"/>
      <c r="S21" s="174"/>
      <c r="T21" s="174"/>
      <c r="U21" s="174"/>
      <c r="V21" s="174"/>
    </row>
    <row r="22" s="29" customFormat="1" ht="20.1" customHeight="1" spans="1:22">
      <c r="A22" s="47">
        <v>219</v>
      </c>
      <c r="B22" s="178" t="s">
        <v>869</v>
      </c>
      <c r="C22" s="177">
        <v>0</v>
      </c>
      <c r="D22" s="49"/>
      <c r="E22" s="49">
        <v>0</v>
      </c>
      <c r="F22" s="49"/>
      <c r="G22" s="49"/>
      <c r="H22" s="49"/>
      <c r="I22" s="49"/>
      <c r="J22" s="49"/>
      <c r="K22" s="49"/>
      <c r="L22" s="49"/>
      <c r="M22" s="49"/>
      <c r="N22" s="49"/>
      <c r="O22" s="49"/>
      <c r="P22" s="49"/>
      <c r="Q22" s="49"/>
      <c r="R22" s="49"/>
      <c r="S22" s="174"/>
      <c r="T22" s="174"/>
      <c r="U22" s="174"/>
      <c r="V22" s="174"/>
    </row>
    <row r="23" s="29" customFormat="1" ht="20.1" customHeight="1" spans="1:22">
      <c r="A23" s="47">
        <v>220</v>
      </c>
      <c r="B23" s="178" t="s">
        <v>878</v>
      </c>
      <c r="C23" s="177">
        <v>8091</v>
      </c>
      <c r="D23" s="49">
        <v>1729</v>
      </c>
      <c r="E23" s="49">
        <v>2582</v>
      </c>
      <c r="F23" s="49">
        <v>2132</v>
      </c>
      <c r="G23" s="49"/>
      <c r="H23" s="49">
        <v>1193</v>
      </c>
      <c r="I23" s="49"/>
      <c r="J23" s="49"/>
      <c r="K23" s="49"/>
      <c r="L23" s="49">
        <v>455</v>
      </c>
      <c r="M23" s="49"/>
      <c r="N23" s="49"/>
      <c r="O23" s="49"/>
      <c r="P23" s="49"/>
      <c r="Q23" s="49"/>
      <c r="R23" s="49"/>
      <c r="S23" s="174"/>
      <c r="T23" s="174"/>
      <c r="U23" s="174"/>
      <c r="V23" s="174"/>
    </row>
    <row r="24" s="29" customFormat="1" ht="20.1" customHeight="1" spans="1:22">
      <c r="A24" s="47">
        <v>221</v>
      </c>
      <c r="B24" s="178" t="s">
        <v>915</v>
      </c>
      <c r="C24" s="177">
        <v>40224</v>
      </c>
      <c r="D24" s="49">
        <v>4108</v>
      </c>
      <c r="E24" s="49">
        <v>20328</v>
      </c>
      <c r="F24" s="49"/>
      <c r="G24" s="49">
        <v>15429</v>
      </c>
      <c r="H24" s="49"/>
      <c r="I24" s="49"/>
      <c r="J24" s="49"/>
      <c r="K24" s="49"/>
      <c r="L24" s="49">
        <v>359</v>
      </c>
      <c r="M24" s="49"/>
      <c r="N24" s="49"/>
      <c r="O24" s="49"/>
      <c r="P24" s="49"/>
      <c r="Q24" s="49"/>
      <c r="R24" s="49"/>
      <c r="S24" s="174"/>
      <c r="T24" s="174"/>
      <c r="U24" s="174"/>
      <c r="V24" s="174"/>
    </row>
    <row r="25" s="29" customFormat="1" ht="20.1" customHeight="1" spans="1:22">
      <c r="A25" s="47">
        <v>222</v>
      </c>
      <c r="B25" s="178" t="s">
        <v>935</v>
      </c>
      <c r="C25" s="177">
        <v>2115</v>
      </c>
      <c r="D25" s="49">
        <v>479</v>
      </c>
      <c r="E25" s="49">
        <v>1322</v>
      </c>
      <c r="F25" s="49"/>
      <c r="G25" s="49"/>
      <c r="H25" s="49"/>
      <c r="I25" s="49"/>
      <c r="J25" s="49"/>
      <c r="K25" s="49"/>
      <c r="L25" s="49">
        <v>314</v>
      </c>
      <c r="M25" s="49"/>
      <c r="N25" s="49"/>
      <c r="O25" s="49"/>
      <c r="P25" s="49"/>
      <c r="Q25" s="49"/>
      <c r="R25" s="49"/>
      <c r="S25" s="174"/>
      <c r="T25" s="174"/>
      <c r="U25" s="174"/>
      <c r="V25" s="174"/>
    </row>
    <row r="26" s="29" customFormat="1" ht="20.1" customHeight="1" spans="1:22">
      <c r="A26" s="47">
        <v>224</v>
      </c>
      <c r="B26" s="178" t="s">
        <v>975</v>
      </c>
      <c r="C26" s="177">
        <v>4184</v>
      </c>
      <c r="D26" s="49">
        <v>517</v>
      </c>
      <c r="E26" s="49">
        <v>3491</v>
      </c>
      <c r="F26" s="49"/>
      <c r="G26" s="49"/>
      <c r="H26" s="49"/>
      <c r="I26" s="49"/>
      <c r="J26" s="49"/>
      <c r="K26" s="49"/>
      <c r="L26" s="49">
        <v>176</v>
      </c>
      <c r="M26" s="49"/>
      <c r="N26" s="49"/>
      <c r="O26" s="49"/>
      <c r="P26" s="49"/>
      <c r="Q26" s="49"/>
      <c r="R26" s="49"/>
      <c r="S26" s="174"/>
      <c r="T26" s="174"/>
      <c r="U26" s="174"/>
      <c r="V26" s="174"/>
    </row>
    <row r="27" s="29" customFormat="1" ht="20.1" customHeight="1" spans="1:22">
      <c r="A27" s="47">
        <v>227</v>
      </c>
      <c r="B27" s="47" t="s">
        <v>1009</v>
      </c>
      <c r="C27" s="177">
        <v>8000</v>
      </c>
      <c r="D27" s="49"/>
      <c r="E27" s="49"/>
      <c r="F27" s="49"/>
      <c r="G27" s="49"/>
      <c r="H27" s="49"/>
      <c r="I27" s="49"/>
      <c r="J27" s="49"/>
      <c r="K27" s="49"/>
      <c r="L27" s="49"/>
      <c r="M27" s="49"/>
      <c r="N27" s="49"/>
      <c r="O27" s="49"/>
      <c r="P27" s="49"/>
      <c r="Q27" s="49">
        <v>8000</v>
      </c>
      <c r="R27" s="49"/>
      <c r="S27" s="174"/>
      <c r="T27" s="174"/>
      <c r="U27" s="174"/>
      <c r="V27" s="174"/>
    </row>
    <row r="28" s="29" customFormat="1" ht="20.1" customHeight="1" spans="1:22">
      <c r="A28" s="47">
        <v>229</v>
      </c>
      <c r="B28" s="49" t="s">
        <v>1010</v>
      </c>
      <c r="C28" s="177">
        <v>5300</v>
      </c>
      <c r="D28" s="49"/>
      <c r="E28" s="49"/>
      <c r="F28" s="49"/>
      <c r="G28" s="49"/>
      <c r="H28" s="49"/>
      <c r="I28" s="49"/>
      <c r="J28" s="49"/>
      <c r="K28" s="49"/>
      <c r="L28" s="49"/>
      <c r="M28" s="49"/>
      <c r="N28" s="49"/>
      <c r="O28" s="49"/>
      <c r="P28" s="49"/>
      <c r="Q28" s="49"/>
      <c r="R28" s="49">
        <v>5300</v>
      </c>
      <c r="S28" s="174"/>
      <c r="T28" s="174"/>
      <c r="U28" s="174"/>
      <c r="V28" s="174"/>
    </row>
    <row r="29" s="29" customFormat="1" ht="20.1" customHeight="1" spans="1:22">
      <c r="A29" s="47">
        <v>230</v>
      </c>
      <c r="B29" s="49" t="s">
        <v>1028</v>
      </c>
      <c r="C29" s="177">
        <v>10663</v>
      </c>
      <c r="D29" s="49"/>
      <c r="E29" s="49"/>
      <c r="F29" s="49"/>
      <c r="G29" s="49"/>
      <c r="H29" s="49"/>
      <c r="I29" s="49"/>
      <c r="J29" s="49"/>
      <c r="K29" s="49"/>
      <c r="L29" s="49"/>
      <c r="M29" s="49"/>
      <c r="N29" s="49"/>
      <c r="O29" s="49">
        <v>915</v>
      </c>
      <c r="P29" s="49">
        <v>9748</v>
      </c>
      <c r="Q29" s="49"/>
      <c r="R29" s="49"/>
      <c r="S29" s="174"/>
      <c r="T29" s="174"/>
      <c r="U29" s="174"/>
      <c r="V29" s="174"/>
    </row>
    <row r="30" s="29" customFormat="1" ht="20.1" customHeight="1" spans="1:22">
      <c r="A30" s="47">
        <v>232</v>
      </c>
      <c r="B30" s="178" t="s">
        <v>1012</v>
      </c>
      <c r="C30" s="177">
        <v>12210</v>
      </c>
      <c r="D30" s="49"/>
      <c r="E30" s="49"/>
      <c r="F30" s="49"/>
      <c r="G30" s="49"/>
      <c r="H30" s="49"/>
      <c r="I30" s="49"/>
      <c r="J30" s="49"/>
      <c r="K30" s="49"/>
      <c r="L30" s="49"/>
      <c r="M30" s="49"/>
      <c r="N30" s="49">
        <v>12210</v>
      </c>
      <c r="O30" s="49"/>
      <c r="P30" s="49"/>
      <c r="Q30" s="49"/>
      <c r="R30" s="49"/>
      <c r="S30" s="174"/>
      <c r="T30" s="174"/>
      <c r="U30" s="174"/>
      <c r="V30" s="174"/>
    </row>
    <row r="31" s="29" customFormat="1" ht="20.1" customHeight="1" spans="1:22">
      <c r="A31" s="47">
        <v>233</v>
      </c>
      <c r="B31" s="178" t="s">
        <v>1018</v>
      </c>
      <c r="C31" s="177">
        <f>SUM(D31:R31)</f>
        <v>0</v>
      </c>
      <c r="D31" s="49"/>
      <c r="E31" s="49"/>
      <c r="F31" s="49"/>
      <c r="G31" s="49"/>
      <c r="H31" s="49"/>
      <c r="I31" s="49"/>
      <c r="J31" s="49"/>
      <c r="K31" s="49"/>
      <c r="L31" s="49"/>
      <c r="M31" s="49"/>
      <c r="N31" s="49"/>
      <c r="O31" s="49"/>
      <c r="P31" s="49"/>
      <c r="Q31" s="49"/>
      <c r="R31" s="49"/>
      <c r="S31" s="174"/>
      <c r="T31" s="174"/>
      <c r="U31" s="174"/>
      <c r="V31" s="174"/>
    </row>
    <row r="32" s="29" customFormat="1" ht="20.1" customHeight="1" spans="1:22">
      <c r="A32" s="179" t="s">
        <v>1125</v>
      </c>
      <c r="B32" s="179"/>
      <c r="C32" s="177">
        <f t="shared" ref="C32:R32" si="0">SUM(C6:C31)</f>
        <v>872023</v>
      </c>
      <c r="D32" s="49">
        <f t="shared" si="0"/>
        <v>226127</v>
      </c>
      <c r="E32" s="49">
        <f t="shared" si="0"/>
        <v>278939</v>
      </c>
      <c r="F32" s="49">
        <f t="shared" si="0"/>
        <v>97389</v>
      </c>
      <c r="G32" s="49">
        <f t="shared" si="0"/>
        <v>43436</v>
      </c>
      <c r="H32" s="49">
        <f t="shared" si="0"/>
        <v>26804</v>
      </c>
      <c r="I32" s="49">
        <f t="shared" si="0"/>
        <v>1823</v>
      </c>
      <c r="J32" s="49">
        <f t="shared" si="0"/>
        <v>3680</v>
      </c>
      <c r="K32" s="49">
        <f t="shared" si="0"/>
        <v>0</v>
      </c>
      <c r="L32" s="49">
        <f t="shared" si="0"/>
        <v>29636</v>
      </c>
      <c r="M32" s="49">
        <f t="shared" si="0"/>
        <v>128016</v>
      </c>
      <c r="N32" s="49">
        <f t="shared" si="0"/>
        <v>12210</v>
      </c>
      <c r="O32" s="49">
        <f t="shared" si="0"/>
        <v>915</v>
      </c>
      <c r="P32" s="49">
        <f t="shared" si="0"/>
        <v>9748</v>
      </c>
      <c r="Q32" s="49">
        <f t="shared" si="0"/>
        <v>8000</v>
      </c>
      <c r="R32" s="49">
        <f t="shared" si="0"/>
        <v>5300</v>
      </c>
      <c r="S32" s="174"/>
      <c r="T32" s="174"/>
      <c r="U32" s="174"/>
      <c r="V32" s="174"/>
    </row>
  </sheetData>
  <mergeCells count="4">
    <mergeCell ref="A2:R2"/>
    <mergeCell ref="A4:B4"/>
    <mergeCell ref="A32:B32"/>
    <mergeCell ref="C4:C5"/>
  </mergeCells>
  <printOptions horizontalCentered="1"/>
  <pageMargins left="0.471527777777778" right="0.471527777777778" top="0.0777777777777778" bottom="0.15625" header="0.118055555555556" footer="0.118055555555556"/>
  <pageSetup paperSize="9" scale="8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8"/>
  <sheetViews>
    <sheetView showGridLines="0" showZeros="0" workbookViewId="0">
      <selection activeCell="H28" sqref="H28"/>
    </sheetView>
  </sheetViews>
  <sheetFormatPr defaultColWidth="5.75" defaultRowHeight="14.4"/>
  <cols>
    <col min="1" max="1" width="15.125" style="130" customWidth="1"/>
    <col min="2" max="3" width="6.75" style="130" customWidth="1"/>
    <col min="4" max="15" width="5.625" style="130" customWidth="1"/>
    <col min="16" max="16" width="6.375" style="130" customWidth="1"/>
    <col min="17" max="19" width="5.625" style="130" customWidth="1"/>
    <col min="20" max="20" width="5.875" style="130" customWidth="1"/>
    <col min="21" max="21" width="5.5" style="130" customWidth="1"/>
    <col min="22" max="25" width="5.625" style="130" customWidth="1"/>
    <col min="26" max="26" width="5" style="130" customWidth="1"/>
    <col min="27" max="27" width="5" style="131" customWidth="1"/>
    <col min="28" max="28" width="5.625" style="130" customWidth="1"/>
    <col min="29" max="16384" width="5.75" style="130"/>
  </cols>
  <sheetData>
    <row r="1" ht="15.6" spans="1:1">
      <c r="A1" s="33" t="s">
        <v>1157</v>
      </c>
    </row>
    <row r="2" s="129" customFormat="1" ht="33.95" customHeight="1" spans="1:28">
      <c r="A2" s="34" t="s">
        <v>1158</v>
      </c>
      <c r="B2" s="25"/>
      <c r="C2" s="25"/>
      <c r="D2" s="25"/>
      <c r="E2" s="25"/>
      <c r="F2" s="25"/>
      <c r="G2" s="25"/>
      <c r="H2" s="25"/>
      <c r="I2" s="25"/>
      <c r="J2" s="25"/>
      <c r="K2" s="25"/>
      <c r="L2" s="25"/>
      <c r="M2" s="25"/>
      <c r="N2" s="25"/>
      <c r="O2" s="25"/>
      <c r="P2" s="25"/>
      <c r="Q2" s="25"/>
      <c r="R2" s="25"/>
      <c r="S2" s="25"/>
      <c r="T2" s="25"/>
      <c r="U2" s="25"/>
      <c r="V2" s="25"/>
      <c r="W2" s="25"/>
      <c r="X2" s="25"/>
      <c r="Y2" s="25"/>
      <c r="Z2" s="25"/>
      <c r="AA2" s="25"/>
      <c r="AB2" s="25"/>
    </row>
    <row r="3" ht="17.1" customHeight="1" spans="1:28">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68"/>
      <c r="AB3" s="134" t="s">
        <v>26</v>
      </c>
    </row>
    <row r="4" ht="31.5" customHeight="1" spans="1:28">
      <c r="A4" s="136" t="s">
        <v>1159</v>
      </c>
      <c r="B4" s="165" t="s">
        <v>1160</v>
      </c>
      <c r="C4" s="165"/>
      <c r="D4" s="165"/>
      <c r="E4" s="165"/>
      <c r="F4" s="165"/>
      <c r="G4" s="165"/>
      <c r="H4" s="165"/>
      <c r="I4" s="165"/>
      <c r="J4" s="165"/>
      <c r="K4" s="165"/>
      <c r="L4" s="165"/>
      <c r="M4" s="165"/>
      <c r="N4" s="165"/>
      <c r="O4" s="165"/>
      <c r="P4" s="165"/>
      <c r="Q4" s="165"/>
      <c r="R4" s="165"/>
      <c r="S4" s="165"/>
      <c r="T4" s="165"/>
      <c r="U4" s="165"/>
      <c r="V4" s="165"/>
      <c r="W4" s="165"/>
      <c r="X4" s="165"/>
      <c r="Y4" s="165"/>
      <c r="Z4" s="165"/>
      <c r="AA4" s="169"/>
      <c r="AB4" s="165"/>
    </row>
    <row r="5" ht="17.1" customHeight="1" spans="1:28">
      <c r="A5" s="166"/>
      <c r="B5" s="167" t="s">
        <v>62</v>
      </c>
      <c r="C5" s="170" t="s">
        <v>1161</v>
      </c>
      <c r="D5" s="171"/>
      <c r="E5" s="171"/>
      <c r="F5" s="171"/>
      <c r="G5" s="171"/>
      <c r="H5" s="171"/>
      <c r="I5" s="171"/>
      <c r="J5" s="171"/>
      <c r="K5" s="171"/>
      <c r="L5" s="171"/>
      <c r="M5" s="171"/>
      <c r="N5" s="171"/>
      <c r="O5" s="171"/>
      <c r="P5" s="171"/>
      <c r="Q5" s="171"/>
      <c r="R5" s="171"/>
      <c r="S5" s="173"/>
      <c r="T5" s="170" t="s">
        <v>1162</v>
      </c>
      <c r="U5" s="171"/>
      <c r="V5" s="171"/>
      <c r="W5" s="171"/>
      <c r="X5" s="171"/>
      <c r="Y5" s="171"/>
      <c r="Z5" s="171"/>
      <c r="AA5" s="171"/>
      <c r="AB5" s="173"/>
    </row>
    <row r="6" s="130" customFormat="1" ht="54" customHeight="1" spans="1:28">
      <c r="A6" s="138"/>
      <c r="B6" s="172"/>
      <c r="C6" s="140" t="s">
        <v>1163</v>
      </c>
      <c r="D6" s="140" t="s">
        <v>1164</v>
      </c>
      <c r="E6" s="140" t="s">
        <v>1165</v>
      </c>
      <c r="F6" s="140" t="s">
        <v>1166</v>
      </c>
      <c r="G6" s="140" t="s">
        <v>1167</v>
      </c>
      <c r="H6" s="140" t="s">
        <v>1168</v>
      </c>
      <c r="I6" s="140" t="s">
        <v>1169</v>
      </c>
      <c r="J6" s="140" t="s">
        <v>1170</v>
      </c>
      <c r="K6" s="140" t="s">
        <v>1171</v>
      </c>
      <c r="L6" s="140" t="s">
        <v>1172</v>
      </c>
      <c r="M6" s="140" t="s">
        <v>1173</v>
      </c>
      <c r="N6" s="140" t="s">
        <v>1174</v>
      </c>
      <c r="O6" s="140" t="s">
        <v>1175</v>
      </c>
      <c r="P6" s="140" t="s">
        <v>1176</v>
      </c>
      <c r="Q6" s="140" t="s">
        <v>1177</v>
      </c>
      <c r="R6" s="140" t="s">
        <v>1178</v>
      </c>
      <c r="S6" s="140" t="s">
        <v>1179</v>
      </c>
      <c r="T6" s="140" t="s">
        <v>1163</v>
      </c>
      <c r="U6" s="140" t="s">
        <v>1180</v>
      </c>
      <c r="V6" s="140" t="s">
        <v>1181</v>
      </c>
      <c r="W6" s="140" t="s">
        <v>1182</v>
      </c>
      <c r="X6" s="140" t="s">
        <v>1183</v>
      </c>
      <c r="Y6" s="140" t="s">
        <v>1184</v>
      </c>
      <c r="Z6" s="140" t="s">
        <v>1185</v>
      </c>
      <c r="AA6" s="140" t="s">
        <v>1186</v>
      </c>
      <c r="AB6" s="140" t="s">
        <v>1187</v>
      </c>
    </row>
    <row r="7" s="130" customFormat="1" ht="15.95" customHeight="1" spans="1:28">
      <c r="A7" s="141" t="s">
        <v>1188</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8"/>
      <c r="AB7" s="142"/>
    </row>
    <row r="8" s="130" customFormat="1" ht="15.95" customHeight="1" spans="1:28">
      <c r="A8" s="141" t="s">
        <v>1189</v>
      </c>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8"/>
      <c r="AB8" s="142"/>
    </row>
    <row r="9" s="130" customFormat="1" ht="15.95" customHeight="1" spans="1:28">
      <c r="A9" s="143" t="s">
        <v>1190</v>
      </c>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8"/>
      <c r="AB9" s="142"/>
    </row>
    <row r="10" s="130" customFormat="1" ht="15.95" customHeight="1" spans="1:28">
      <c r="A10" s="141" t="s">
        <v>1191</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9"/>
      <c r="AB10" s="144"/>
    </row>
    <row r="11" s="130" customFormat="1" ht="15.95" customHeight="1" spans="1:28">
      <c r="A11" s="141" t="s">
        <v>1189</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9"/>
      <c r="AB11" s="144"/>
    </row>
    <row r="12" s="130" customFormat="1" ht="15.95" customHeight="1" spans="1:28">
      <c r="A12" s="141" t="s">
        <v>1192</v>
      </c>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9"/>
      <c r="AB12" s="144"/>
    </row>
    <row r="13" s="130" customFormat="1" ht="15.95" customHeight="1" spans="1:28">
      <c r="A13" s="145" t="s">
        <v>1193</v>
      </c>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9"/>
      <c r="AB13" s="144"/>
    </row>
    <row r="14" s="130" customFormat="1" ht="15.95" customHeight="1" spans="1:28">
      <c r="A14" s="145" t="s">
        <v>1194</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9"/>
      <c r="AB14" s="144"/>
    </row>
    <row r="15" s="130" customFormat="1" ht="15.95" customHeight="1" spans="1:28">
      <c r="A15" s="145" t="s">
        <v>1195</v>
      </c>
      <c r="B15" s="144">
        <f>C15+T15</f>
        <v>193300</v>
      </c>
      <c r="C15" s="144">
        <f>SUM(D15:S15)</f>
        <v>130300</v>
      </c>
      <c r="D15" s="144">
        <v>34866</v>
      </c>
      <c r="E15" s="144">
        <v>9481</v>
      </c>
      <c r="F15" s="144"/>
      <c r="G15" s="144">
        <v>1960</v>
      </c>
      <c r="H15" s="144">
        <v>1950</v>
      </c>
      <c r="I15" s="144">
        <v>4500</v>
      </c>
      <c r="J15" s="144">
        <v>5200</v>
      </c>
      <c r="K15" s="144">
        <v>4622</v>
      </c>
      <c r="L15" s="144">
        <v>3220</v>
      </c>
      <c r="M15" s="144">
        <v>8415</v>
      </c>
      <c r="N15" s="144">
        <v>2211</v>
      </c>
      <c r="O15" s="144">
        <v>6750</v>
      </c>
      <c r="P15" s="144">
        <v>44630</v>
      </c>
      <c r="Q15" s="144">
        <v>2250</v>
      </c>
      <c r="R15" s="144">
        <v>245</v>
      </c>
      <c r="S15" s="144"/>
      <c r="T15" s="144">
        <f>SUM(U15:AB15)</f>
        <v>63000</v>
      </c>
      <c r="U15" s="144">
        <v>7988</v>
      </c>
      <c r="V15" s="144">
        <v>4908</v>
      </c>
      <c r="W15" s="144">
        <v>15699</v>
      </c>
      <c r="X15" s="144"/>
      <c r="Y15" s="144">
        <v>27145</v>
      </c>
      <c r="Z15" s="144"/>
      <c r="AA15" s="149"/>
      <c r="AB15" s="144">
        <v>7260</v>
      </c>
    </row>
    <row r="16" s="130" customFormat="1" ht="15.95" customHeight="1" spans="1:28">
      <c r="A16" s="147" t="s">
        <v>1194</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9"/>
      <c r="AB16" s="144"/>
    </row>
    <row r="17" s="130" customFormat="1" ht="15.95" customHeight="1" spans="1:28">
      <c r="A17" s="141" t="s">
        <v>1191</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9"/>
      <c r="AB17" s="144"/>
    </row>
    <row r="18" s="130" customFormat="1" ht="15.95" customHeight="1" spans="1:28">
      <c r="A18" s="147" t="s">
        <v>1194</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9"/>
      <c r="AB18" s="144"/>
    </row>
  </sheetData>
  <mergeCells count="5">
    <mergeCell ref="A2:AB2"/>
    <mergeCell ref="C5:S5"/>
    <mergeCell ref="T5:AB5"/>
    <mergeCell ref="A4:A6"/>
    <mergeCell ref="B5:B6"/>
  </mergeCells>
  <printOptions horizontalCentered="1" verticalCentered="1"/>
  <pageMargins left="0.196527777777778" right="0.196527777777778" top="0.590277777777778" bottom="0.471527777777778" header="0.313888888888889" footer="0.313888888888889"/>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7"/>
  <sheetViews>
    <sheetView showGridLines="0" showZeros="0" workbookViewId="0">
      <selection activeCell="L14" sqref="L14"/>
    </sheetView>
  </sheetViews>
  <sheetFormatPr defaultColWidth="5.75" defaultRowHeight="14.4"/>
  <cols>
    <col min="1" max="1" width="15.125" style="130" customWidth="1"/>
    <col min="2" max="2" width="7" style="130" customWidth="1"/>
    <col min="3" max="6" width="6" style="130" customWidth="1"/>
    <col min="7" max="7" width="7.75" style="130" customWidth="1"/>
    <col min="8" max="9" width="6" style="130" customWidth="1"/>
    <col min="10" max="10" width="7.125" style="130" customWidth="1"/>
    <col min="11" max="13" width="6" style="130" customWidth="1"/>
    <col min="14" max="14" width="7.625" style="130" customWidth="1"/>
    <col min="15" max="15" width="6" style="130" customWidth="1"/>
    <col min="16" max="16" width="6" style="131" customWidth="1"/>
    <col min="17" max="26" width="6" style="130" customWidth="1"/>
    <col min="27" max="27" width="5.75" style="130"/>
    <col min="28" max="28" width="7.375" style="130"/>
    <col min="29" max="29" width="5.875" style="130"/>
    <col min="30" max="16384" width="5.75" style="130"/>
  </cols>
  <sheetData>
    <row r="1" ht="15.6" spans="1:1">
      <c r="A1" s="33" t="s">
        <v>1196</v>
      </c>
    </row>
    <row r="2" s="129" customFormat="1" ht="33.95" customHeight="1" spans="1:26">
      <c r="A2" s="34" t="s">
        <v>1158</v>
      </c>
      <c r="B2" s="25"/>
      <c r="C2" s="25"/>
      <c r="D2" s="25"/>
      <c r="E2" s="25"/>
      <c r="F2" s="25"/>
      <c r="G2" s="25"/>
      <c r="H2" s="25"/>
      <c r="I2" s="25"/>
      <c r="J2" s="25"/>
      <c r="K2" s="25"/>
      <c r="L2" s="25"/>
      <c r="M2" s="25"/>
      <c r="N2" s="25"/>
      <c r="O2" s="25"/>
      <c r="P2" s="25"/>
      <c r="Q2" s="25"/>
      <c r="R2" s="25"/>
      <c r="S2" s="25"/>
      <c r="T2" s="25"/>
      <c r="U2" s="25"/>
      <c r="V2" s="25"/>
      <c r="W2" s="25"/>
      <c r="X2" s="25"/>
      <c r="Y2" s="25"/>
      <c r="Z2" s="25"/>
    </row>
    <row r="3" ht="17.1" customHeight="1" spans="1:26">
      <c r="A3" s="134"/>
      <c r="B3" s="134" t="s">
        <v>0</v>
      </c>
      <c r="C3" s="134"/>
      <c r="D3" s="134"/>
      <c r="E3" s="134"/>
      <c r="F3" s="134"/>
      <c r="G3" s="134"/>
      <c r="H3" s="134"/>
      <c r="I3" s="134"/>
      <c r="J3" s="134"/>
      <c r="K3" s="134"/>
      <c r="L3" s="134"/>
      <c r="M3" s="134"/>
      <c r="N3" s="134"/>
      <c r="O3" s="134"/>
      <c r="P3" s="168"/>
      <c r="Q3" s="134"/>
      <c r="R3" s="134"/>
      <c r="S3" s="134"/>
      <c r="T3" s="134"/>
      <c r="U3" s="134"/>
      <c r="V3" s="134"/>
      <c r="W3" s="134"/>
      <c r="X3" s="134"/>
      <c r="Y3" s="134"/>
      <c r="Z3" s="134" t="s">
        <v>26</v>
      </c>
    </row>
    <row r="4" ht="31.5" customHeight="1" spans="1:26">
      <c r="A4" s="136" t="s">
        <v>1159</v>
      </c>
      <c r="B4" s="165" t="s">
        <v>1197</v>
      </c>
      <c r="C4" s="165"/>
      <c r="D4" s="165"/>
      <c r="E4" s="165"/>
      <c r="F4" s="165"/>
      <c r="G4" s="165"/>
      <c r="H4" s="165"/>
      <c r="I4" s="165"/>
      <c r="J4" s="165"/>
      <c r="K4" s="165"/>
      <c r="L4" s="165"/>
      <c r="M4" s="165"/>
      <c r="N4" s="165"/>
      <c r="O4" s="165"/>
      <c r="P4" s="169"/>
      <c r="Q4" s="165"/>
      <c r="R4" s="165"/>
      <c r="S4" s="165"/>
      <c r="T4" s="165"/>
      <c r="U4" s="165"/>
      <c r="V4" s="165"/>
      <c r="W4" s="165"/>
      <c r="X4" s="165"/>
      <c r="Y4" s="165"/>
      <c r="Z4" s="165"/>
    </row>
    <row r="5" s="130" customFormat="1" ht="106" customHeight="1" spans="1:26">
      <c r="A5" s="166"/>
      <c r="B5" s="167" t="s">
        <v>1198</v>
      </c>
      <c r="C5" s="140" t="s">
        <v>1156</v>
      </c>
      <c r="D5" s="140" t="s">
        <v>194</v>
      </c>
      <c r="E5" s="140" t="s">
        <v>198</v>
      </c>
      <c r="F5" s="140" t="s">
        <v>1199</v>
      </c>
      <c r="G5" s="140" t="s">
        <v>259</v>
      </c>
      <c r="H5" s="140" t="s">
        <v>1200</v>
      </c>
      <c r="I5" s="140" t="s">
        <v>356</v>
      </c>
      <c r="J5" s="140" t="s">
        <v>398</v>
      </c>
      <c r="K5" s="140" t="s">
        <v>506</v>
      </c>
      <c r="L5" s="140" t="s">
        <v>569</v>
      </c>
      <c r="M5" s="140" t="s">
        <v>633</v>
      </c>
      <c r="N5" s="140" t="s">
        <v>649</v>
      </c>
      <c r="O5" s="140" t="s">
        <v>1201</v>
      </c>
      <c r="P5" s="140" t="s">
        <v>785</v>
      </c>
      <c r="Q5" s="140" t="s">
        <v>830</v>
      </c>
      <c r="R5" s="140" t="s">
        <v>843</v>
      </c>
      <c r="S5" s="140" t="s">
        <v>869</v>
      </c>
      <c r="T5" s="167" t="s">
        <v>878</v>
      </c>
      <c r="U5" s="167" t="s">
        <v>915</v>
      </c>
      <c r="V5" s="170" t="s">
        <v>935</v>
      </c>
      <c r="W5" s="167" t="s">
        <v>975</v>
      </c>
      <c r="X5" s="140" t="s">
        <v>1012</v>
      </c>
      <c r="Y5" s="140" t="s">
        <v>1018</v>
      </c>
      <c r="Z5" s="140" t="s">
        <v>1202</v>
      </c>
    </row>
    <row r="6" s="130" customFormat="1" ht="15.95" customHeight="1" spans="1:26">
      <c r="A6" s="141" t="s">
        <v>1188</v>
      </c>
      <c r="B6" s="142"/>
      <c r="C6" s="142"/>
      <c r="D6" s="142"/>
      <c r="E6" s="142"/>
      <c r="F6" s="142"/>
      <c r="G6" s="142"/>
      <c r="H6" s="142"/>
      <c r="I6" s="142"/>
      <c r="J6" s="142"/>
      <c r="K6" s="142"/>
      <c r="L6" s="142"/>
      <c r="M6" s="142"/>
      <c r="N6" s="142"/>
      <c r="O6" s="142"/>
      <c r="P6" s="148"/>
      <c r="Q6" s="142"/>
      <c r="R6" s="142"/>
      <c r="S6" s="142"/>
      <c r="T6" s="142"/>
      <c r="U6" s="142"/>
      <c r="V6" s="142"/>
      <c r="W6" s="142"/>
      <c r="X6" s="142"/>
      <c r="Y6" s="142"/>
      <c r="Z6" s="142"/>
    </row>
    <row r="7" s="130" customFormat="1" ht="15.95" customHeight="1" spans="1:26">
      <c r="A7" s="141" t="s">
        <v>1189</v>
      </c>
      <c r="B7" s="142"/>
      <c r="C7" s="142"/>
      <c r="D7" s="142"/>
      <c r="E7" s="142"/>
      <c r="F7" s="142"/>
      <c r="G7" s="142"/>
      <c r="H7" s="142"/>
      <c r="I7" s="142"/>
      <c r="J7" s="142"/>
      <c r="K7" s="142"/>
      <c r="L7" s="142"/>
      <c r="M7" s="142"/>
      <c r="N7" s="142"/>
      <c r="O7" s="142"/>
      <c r="P7" s="148"/>
      <c r="Q7" s="142"/>
      <c r="R7" s="142"/>
      <c r="S7" s="142"/>
      <c r="T7" s="142"/>
      <c r="U7" s="142"/>
      <c r="V7" s="142"/>
      <c r="W7" s="142"/>
      <c r="X7" s="142"/>
      <c r="Y7" s="142"/>
      <c r="Z7" s="142"/>
    </row>
    <row r="8" s="130" customFormat="1" ht="15.95" customHeight="1" spans="1:26">
      <c r="A8" s="143" t="s">
        <v>1190</v>
      </c>
      <c r="B8" s="142"/>
      <c r="C8" s="142"/>
      <c r="D8" s="142"/>
      <c r="E8" s="142"/>
      <c r="F8" s="142"/>
      <c r="G8" s="142"/>
      <c r="H8" s="142"/>
      <c r="I8" s="142"/>
      <c r="J8" s="142"/>
      <c r="K8" s="142"/>
      <c r="L8" s="142"/>
      <c r="M8" s="142"/>
      <c r="N8" s="142"/>
      <c r="O8" s="142"/>
      <c r="P8" s="148"/>
      <c r="Q8" s="142"/>
      <c r="R8" s="142"/>
      <c r="S8" s="142"/>
      <c r="T8" s="142"/>
      <c r="U8" s="142"/>
      <c r="V8" s="142"/>
      <c r="W8" s="142"/>
      <c r="X8" s="142"/>
      <c r="Y8" s="142"/>
      <c r="Z8" s="142"/>
    </row>
    <row r="9" s="130" customFormat="1" ht="15.95" customHeight="1" spans="1:26">
      <c r="A9" s="141" t="s">
        <v>1191</v>
      </c>
      <c r="B9" s="144"/>
      <c r="C9" s="144"/>
      <c r="D9" s="144"/>
      <c r="E9" s="144"/>
      <c r="F9" s="144"/>
      <c r="G9" s="144"/>
      <c r="H9" s="144"/>
      <c r="I9" s="144"/>
      <c r="J9" s="144"/>
      <c r="K9" s="144"/>
      <c r="L9" s="144"/>
      <c r="M9" s="144"/>
      <c r="N9" s="144"/>
      <c r="O9" s="144"/>
      <c r="P9" s="149"/>
      <c r="Q9" s="144"/>
      <c r="R9" s="144"/>
      <c r="S9" s="144"/>
      <c r="T9" s="144"/>
      <c r="U9" s="144"/>
      <c r="V9" s="144"/>
      <c r="W9" s="144"/>
      <c r="X9" s="144"/>
      <c r="Y9" s="144"/>
      <c r="Z9" s="144"/>
    </row>
    <row r="10" s="130" customFormat="1" ht="15.95" customHeight="1" spans="1:26">
      <c r="A10" s="141" t="s">
        <v>1189</v>
      </c>
      <c r="B10" s="144"/>
      <c r="C10" s="144"/>
      <c r="D10" s="144"/>
      <c r="E10" s="144"/>
      <c r="F10" s="144"/>
      <c r="G10" s="144"/>
      <c r="H10" s="144"/>
      <c r="I10" s="144"/>
      <c r="J10" s="144"/>
      <c r="K10" s="144"/>
      <c r="L10" s="144"/>
      <c r="M10" s="144"/>
      <c r="N10" s="144"/>
      <c r="O10" s="144"/>
      <c r="P10" s="149"/>
      <c r="Q10" s="144"/>
      <c r="R10" s="144"/>
      <c r="S10" s="144"/>
      <c r="T10" s="144"/>
      <c r="U10" s="144"/>
      <c r="V10" s="144"/>
      <c r="W10" s="144"/>
      <c r="X10" s="144"/>
      <c r="Y10" s="144"/>
      <c r="Z10" s="144"/>
    </row>
    <row r="11" s="130" customFormat="1" ht="15.95" customHeight="1" spans="1:26">
      <c r="A11" s="141" t="s">
        <v>1192</v>
      </c>
      <c r="B11" s="144"/>
      <c r="C11" s="144"/>
      <c r="D11" s="144"/>
      <c r="E11" s="144"/>
      <c r="F11" s="144"/>
      <c r="G11" s="144"/>
      <c r="H11" s="144"/>
      <c r="I11" s="144"/>
      <c r="J11" s="144"/>
      <c r="K11" s="144"/>
      <c r="L11" s="144"/>
      <c r="M11" s="144"/>
      <c r="N11" s="144"/>
      <c r="O11" s="144"/>
      <c r="P11" s="149"/>
      <c r="Q11" s="144"/>
      <c r="R11" s="144"/>
      <c r="S11" s="144"/>
      <c r="T11" s="144"/>
      <c r="U11" s="144"/>
      <c r="V11" s="144"/>
      <c r="W11" s="144"/>
      <c r="X11" s="144"/>
      <c r="Y11" s="144"/>
      <c r="Z11" s="144"/>
    </row>
    <row r="12" s="130" customFormat="1" ht="15.95" customHeight="1" spans="1:26">
      <c r="A12" s="145" t="s">
        <v>1193</v>
      </c>
      <c r="B12" s="144"/>
      <c r="C12" s="144"/>
      <c r="D12" s="144"/>
      <c r="E12" s="144"/>
      <c r="F12" s="144"/>
      <c r="G12" s="144"/>
      <c r="H12" s="144"/>
      <c r="I12" s="144"/>
      <c r="J12" s="144"/>
      <c r="K12" s="144"/>
      <c r="L12" s="144"/>
      <c r="M12" s="144"/>
      <c r="N12" s="144"/>
      <c r="O12" s="144"/>
      <c r="P12" s="149"/>
      <c r="Q12" s="144"/>
      <c r="R12" s="144"/>
      <c r="S12" s="144"/>
      <c r="T12" s="144"/>
      <c r="U12" s="144"/>
      <c r="V12" s="144"/>
      <c r="W12" s="144"/>
      <c r="X12" s="144"/>
      <c r="Y12" s="144"/>
      <c r="Z12" s="144"/>
    </row>
    <row r="13" s="130" customFormat="1" ht="15.95" customHeight="1" spans="1:26">
      <c r="A13" s="145" t="s">
        <v>1194</v>
      </c>
      <c r="B13" s="144"/>
      <c r="C13" s="144"/>
      <c r="D13" s="144"/>
      <c r="E13" s="144"/>
      <c r="F13" s="144"/>
      <c r="G13" s="144"/>
      <c r="H13" s="144"/>
      <c r="I13" s="144"/>
      <c r="J13" s="144"/>
      <c r="K13" s="144"/>
      <c r="L13" s="144"/>
      <c r="M13" s="144"/>
      <c r="N13" s="144"/>
      <c r="O13" s="144"/>
      <c r="P13" s="149"/>
      <c r="Q13" s="144"/>
      <c r="R13" s="144"/>
      <c r="S13" s="144"/>
      <c r="T13" s="144"/>
      <c r="U13" s="144"/>
      <c r="V13" s="144"/>
      <c r="W13" s="144"/>
      <c r="X13" s="144"/>
      <c r="Y13" s="144"/>
      <c r="Z13" s="144"/>
    </row>
    <row r="14" s="130" customFormat="1" ht="15.95" customHeight="1" spans="1:26">
      <c r="A14" s="145" t="s">
        <v>1195</v>
      </c>
      <c r="B14" s="144">
        <f>SUM(C14:Z14)</f>
        <v>861360</v>
      </c>
      <c r="C14" s="144">
        <v>59843</v>
      </c>
      <c r="D14" s="144">
        <v>0</v>
      </c>
      <c r="E14" s="144">
        <v>978</v>
      </c>
      <c r="F14" s="144">
        <v>26113</v>
      </c>
      <c r="G14" s="144">
        <v>133628</v>
      </c>
      <c r="H14" s="144">
        <v>13622</v>
      </c>
      <c r="I14" s="144">
        <v>6109</v>
      </c>
      <c r="J14" s="144">
        <v>133177</v>
      </c>
      <c r="K14" s="144">
        <v>96067</v>
      </c>
      <c r="L14" s="144">
        <v>25677</v>
      </c>
      <c r="M14" s="144">
        <v>71272</v>
      </c>
      <c r="N14" s="144">
        <v>163761</v>
      </c>
      <c r="O14" s="144">
        <v>33104</v>
      </c>
      <c r="P14" s="144">
        <v>14966</v>
      </c>
      <c r="Q14" s="144">
        <v>2524</v>
      </c>
      <c r="R14" s="144">
        <v>395</v>
      </c>
      <c r="S14" s="144">
        <v>0</v>
      </c>
      <c r="T14" s="144">
        <v>8091</v>
      </c>
      <c r="U14" s="144">
        <v>40224</v>
      </c>
      <c r="V14" s="144">
        <v>2115</v>
      </c>
      <c r="W14" s="144">
        <v>4184</v>
      </c>
      <c r="X14" s="144">
        <v>12210</v>
      </c>
      <c r="Y14" s="144"/>
      <c r="Z14" s="144">
        <v>13300</v>
      </c>
    </row>
    <row r="15" s="130" customFormat="1" ht="15.95" customHeight="1" spans="1:26">
      <c r="A15" s="147" t="s">
        <v>1194</v>
      </c>
      <c r="B15" s="144"/>
      <c r="C15" s="144"/>
      <c r="D15" s="144"/>
      <c r="E15" s="144"/>
      <c r="F15" s="144"/>
      <c r="G15" s="144"/>
      <c r="H15" s="144"/>
      <c r="I15" s="144"/>
      <c r="J15" s="144"/>
      <c r="K15" s="144"/>
      <c r="L15" s="144"/>
      <c r="M15" s="144"/>
      <c r="N15" s="144"/>
      <c r="O15" s="144"/>
      <c r="P15" s="149"/>
      <c r="Q15" s="144"/>
      <c r="R15" s="144"/>
      <c r="S15" s="144"/>
      <c r="T15" s="144"/>
      <c r="U15" s="144"/>
      <c r="V15" s="144"/>
      <c r="W15" s="144"/>
      <c r="X15" s="144"/>
      <c r="Y15" s="144"/>
      <c r="Z15" s="144"/>
    </row>
    <row r="16" s="130" customFormat="1" ht="15.95" customHeight="1" spans="1:26">
      <c r="A16" s="141" t="s">
        <v>1191</v>
      </c>
      <c r="B16" s="144"/>
      <c r="C16" s="144"/>
      <c r="D16" s="144"/>
      <c r="E16" s="144"/>
      <c r="F16" s="144"/>
      <c r="G16" s="144"/>
      <c r="H16" s="144"/>
      <c r="I16" s="144"/>
      <c r="J16" s="144"/>
      <c r="K16" s="144"/>
      <c r="L16" s="144"/>
      <c r="M16" s="144"/>
      <c r="N16" s="144"/>
      <c r="O16" s="144"/>
      <c r="P16" s="149"/>
      <c r="Q16" s="144"/>
      <c r="R16" s="144"/>
      <c r="S16" s="144"/>
      <c r="T16" s="144"/>
      <c r="U16" s="144"/>
      <c r="V16" s="144"/>
      <c r="W16" s="144"/>
      <c r="X16" s="144"/>
      <c r="Y16" s="144"/>
      <c r="Z16" s="144"/>
    </row>
    <row r="17" s="130" customFormat="1" ht="15.95" customHeight="1" spans="1:26">
      <c r="A17" s="147" t="s">
        <v>1194</v>
      </c>
      <c r="B17" s="144"/>
      <c r="C17" s="144"/>
      <c r="D17" s="144"/>
      <c r="E17" s="144"/>
      <c r="F17" s="144"/>
      <c r="G17" s="144"/>
      <c r="H17" s="144"/>
      <c r="I17" s="144"/>
      <c r="J17" s="144"/>
      <c r="K17" s="144"/>
      <c r="L17" s="144"/>
      <c r="M17" s="144"/>
      <c r="N17" s="144"/>
      <c r="O17" s="144"/>
      <c r="P17" s="149"/>
      <c r="Q17" s="144"/>
      <c r="R17" s="144"/>
      <c r="S17" s="144"/>
      <c r="T17" s="144"/>
      <c r="U17" s="144"/>
      <c r="V17" s="144"/>
      <c r="W17" s="144"/>
      <c r="X17" s="144"/>
      <c r="Y17" s="144"/>
      <c r="Z17" s="144"/>
    </row>
  </sheetData>
  <mergeCells count="2">
    <mergeCell ref="A2:Z2"/>
    <mergeCell ref="A4:A5"/>
  </mergeCells>
  <printOptions horizontalCentered="1"/>
  <pageMargins left="0.471527777777778" right="0.471527777777778" top="0.590277777777778" bottom="0.471527777777778" header="0.313888888888889" footer="0.313888888888889"/>
  <pageSetup paperSize="9" scale="71"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rangeList sheetStid="9" master=""/>
  <rangeList sheetStid="12" master=""/>
  <rangeList sheetStid="48" master=""/>
  <rangeList sheetStid="18" master="">
    <arrUserId title="区域1" rangeCreator="" othersAccessPermission="edit"/>
  </rangeList>
  <rangeList sheetStid="6" master=""/>
  <rangeList sheetStid="5" master=""/>
  <rangeList sheetStid="26" master=""/>
  <rangeList sheetStid="23" master=""/>
  <rangeList sheetStid="27" master=""/>
  <rangeList sheetStid="24" master=""/>
  <rangeList sheetStid="53" master=""/>
  <rangeList sheetStid="11" master=""/>
  <rangeList sheetStid="36" master=""/>
  <rangeList sheetStid="10" master=""/>
  <rangeList sheetStid="49" master=""/>
  <rangeList sheetStid="50" master=""/>
  <rangeList sheetStid="51" master=""/>
  <rangeList sheetStid="5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19</vt:i4>
      </vt:variant>
    </vt:vector>
  </HeadingPairs>
  <TitlesOfParts>
    <vt:vector size="19" baseType="lpstr">
      <vt:lpstr>封面</vt:lpstr>
      <vt:lpstr>目录</vt:lpstr>
      <vt:lpstr>表一</vt:lpstr>
      <vt:lpstr>表二</vt:lpstr>
      <vt:lpstr>表三</vt:lpstr>
      <vt:lpstr>表四</vt:lpstr>
      <vt:lpstr>表五</vt:lpstr>
      <vt:lpstr>表六 (1)</vt:lpstr>
      <vt:lpstr>表六（2)</vt:lpstr>
      <vt:lpstr>表七 (1)</vt:lpstr>
      <vt:lpstr>表七(2)</vt:lpstr>
      <vt:lpstr>表八</vt:lpstr>
      <vt:lpstr>表九</vt:lpstr>
      <vt:lpstr>表十</vt:lpstr>
      <vt:lpstr>表十一</vt:lpstr>
      <vt:lpstr>表十二</vt:lpstr>
      <vt:lpstr>表十三</vt:lpstr>
      <vt:lpstr>表十四</vt:lpstr>
      <vt:lpstr>表十五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simin</cp:lastModifiedBy>
  <cp:revision>1</cp:revision>
  <dcterms:created xsi:type="dcterms:W3CDTF">2006-02-18T05:15:00Z</dcterms:created>
  <cp:lastPrinted>2019-12-22T02:44:00Z</cp:lastPrinted>
  <dcterms:modified xsi:type="dcterms:W3CDTF">2023-07-26T09:44:43Z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true</vt:bool>
  </property>
  <property fmtid="{D5CDD505-2E9C-101B-9397-08002B2CF9AE}" pid="4" name="ICV">
    <vt:lpwstr>A1E3D27FE65E4B7FA538628A654EED26_13</vt:lpwstr>
  </property>
</Properties>
</file>