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lockStructure="1"/>
  <bookViews>
    <workbookView windowWidth="24000" windowHeight="9840" tabRatio="990"/>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'1、部门收支总表'!$A$1:$H$32</definedName>
    <definedName name="_xlnm.Print_Area" localSheetId="9">'10、基本-个人家庭'!$A$1:$P$15</definedName>
    <definedName name="_xlnm.Print_Area" localSheetId="10">'11、个人家庭(政府预算)'!$A$1:$J$15</definedName>
    <definedName name="_xlnm.Print_Area" localSheetId="11">'12、财政拨款收支总表'!$A$1:$G$28</definedName>
    <definedName name="_xlnm.Print_Area" localSheetId="12">'13、一般预算支出表'!$A$1:$R$28</definedName>
    <definedName name="_xlnm.Print_Area" localSheetId="13">'14、一般预算基本支出表'!$A$1:$I$29</definedName>
    <definedName name="_xlnm.Print_Area" localSheetId="14">'15、一般-工资福利'!$A$1:$U$19</definedName>
    <definedName name="_xlnm.Print_Area" localSheetId="15">'16、工资福利(政府预算)(2)'!$A$1:$M$20</definedName>
    <definedName name="_xlnm.Print_Area" localSheetId="16">'17、一般-商品服务'!$A$1:$Y$10</definedName>
    <definedName name="_xlnm.Print_Area" localSheetId="17">'18、商品服务(政府预算)(2)'!$A$1:$Q$10</definedName>
    <definedName name="_xlnm.Print_Area" localSheetId="18">'19、一般-个人家庭'!$A$1:$P$15</definedName>
    <definedName name="_xlnm.Print_Area" localSheetId="1">'2、部门收入总表'!$A$1:$R$9</definedName>
    <definedName name="_xlnm.Print_Area" localSheetId="19">'20、个人家庭(政府预算)(2)'!$A$1:$J$15</definedName>
    <definedName name="_xlnm.Print_Area" localSheetId="20">'21、政府性基金'!$A$1:$R$7</definedName>
    <definedName name="_xlnm.Print_Area" localSheetId="21">'22、政府性基金(政府预算)'!$A$1:$Q$7</definedName>
    <definedName name="_xlnm.Print_Area" localSheetId="22">'23、专户'!$A$1:$R$10</definedName>
    <definedName name="_xlnm.Print_Area" localSheetId="23">'24、专户(政府预算)'!$A$1:$Q$10</definedName>
    <definedName name="_xlnm.Print_Area" localSheetId="24">'25、经费拨款'!$A$1:$R$26</definedName>
    <definedName name="_xlnm.Print_Area" localSheetId="25">'26、经费拨款(政府预算)'!$A$1:$Q$26</definedName>
    <definedName name="_xlnm.Print_Area" localSheetId="26">'27、专项'!$A$1:$L$9</definedName>
    <definedName name="_xlnm.Print_Area" localSheetId="27">'28、三公'!$A$1:$G$13</definedName>
    <definedName name="_xlnm.Print_Area" localSheetId="28">'29、项目支出绩效目标表'!$A$1:$K$9</definedName>
    <definedName name="_xlnm.Print_Area" localSheetId="2">'3、部门支出总表'!$A$1:$T$26</definedName>
    <definedName name="_xlnm.Print_Area" localSheetId="29">'30、部门整体支出绩效目标表'!$A$1:$N$8</definedName>
    <definedName name="_xlnm.Print_Area" localSheetId="3">'4、部门支出总表(分类)'!$A$1:$Q$29</definedName>
    <definedName name="_xlnm.Print_Area" localSheetId="4">'5、支出分类(政府预算)'!$A$1:$Q$29</definedName>
    <definedName name="_xlnm.Print_Area" localSheetId="5">'6、基本-工资福利'!$A$1:$U$20</definedName>
    <definedName name="_xlnm.Print_Area" localSheetId="6">'7、工资福利(政府预算)'!$A$1:$M$20</definedName>
    <definedName name="_xlnm.Print_Area" localSheetId="7">'8、基本-商品服务'!$A$1:$Y$12</definedName>
    <definedName name="_xlnm.Print_Area" localSheetId="8">'9、商品服务(政府预算)'!$A$1:$Q$14</definedName>
    <definedName name="_xlnm.Print_Titles" localSheetId="0">'1、部门收支总表'!$1:$5</definedName>
    <definedName name="_xlnm.Print_Titles" localSheetId="9">'10、基本-个人家庭'!$1:$5</definedName>
    <definedName name="_xlnm.Print_Titles" localSheetId="10">'11、个人家庭(政府预算)'!$1:$6</definedName>
    <definedName name="_xlnm.Print_Titles" localSheetId="12">'13、一般预算支出表'!$1:$7</definedName>
    <definedName name="_xlnm.Print_Titles" localSheetId="13">'14、一般预算基本支出表'!$1:$6</definedName>
    <definedName name="_xlnm.Print_Titles" localSheetId="14">'15、一般-工资福利'!$1:$5</definedName>
    <definedName name="_xlnm.Print_Titles" localSheetId="15">'16、工资福利(政府预算)(2)'!$1:$6</definedName>
    <definedName name="_xlnm.Print_Titles" localSheetId="16">'17、一般-商品服务'!$1:$5</definedName>
    <definedName name="_xlnm.Print_Titles" localSheetId="17">'18、商品服务(政府预算)(2)'!$1:$6</definedName>
    <definedName name="_xlnm.Print_Titles" localSheetId="18">'19、一般-个人家庭'!$1:$5</definedName>
    <definedName name="_xlnm.Print_Titles" localSheetId="1">'2、部门收入总表'!$1:$5</definedName>
    <definedName name="_xlnm.Print_Titles" localSheetId="19">'20、个人家庭(政府预算)(2)'!$1:$6</definedName>
    <definedName name="_xlnm.Print_Titles" localSheetId="20">'21、政府性基金'!$1:$7</definedName>
    <definedName name="_xlnm.Print_Titles" localSheetId="21">'22、政府性基金(政府预算)'!$1:$7</definedName>
    <definedName name="_xlnm.Print_Titles" localSheetId="22">'23、专户'!$1:$10</definedName>
    <definedName name="_xlnm.Print_Titles" localSheetId="23">'24、专户(政府预算)'!$1:$10</definedName>
    <definedName name="_xlnm.Print_Titles" localSheetId="24">'25、经费拨款'!$1:$7</definedName>
    <definedName name="_xlnm.Print_Titles" localSheetId="25">'26、经费拨款(政府预算)'!$1:$7</definedName>
    <definedName name="_xlnm.Print_Titles" localSheetId="26">'27、专项'!$1:$6</definedName>
    <definedName name="_xlnm.Print_Titles" localSheetId="27">'28、三公'!$1:$6</definedName>
    <definedName name="_xlnm.Print_Titles" localSheetId="28">'29、项目支出绩效目标表'!$1:$5</definedName>
    <definedName name="_xlnm.Print_Titles" localSheetId="2">'3、部门支出总表'!$1:$6</definedName>
    <definedName name="_xlnm.Print_Titles" localSheetId="29">'30、部门整体支出绩效目标表'!$1:$7</definedName>
    <definedName name="_xlnm.Print_Titles" localSheetId="3">'4、部门支出总表(分类)'!$1:$6</definedName>
    <definedName name="_xlnm.Print_Titles" localSheetId="4">'5、支出分类(政府预算)'!$1:$7</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'9、商品服务(政府预算)'!$1:$6</definedName>
  </definedNames>
  <calcPr calcId="144525"/>
</workbook>
</file>

<file path=xl/sharedStrings.xml><?xml version="1.0" encoding="utf-8"?>
<sst xmlns="http://schemas.openxmlformats.org/spreadsheetml/2006/main" count="1372" uniqueCount="317">
  <si>
    <t>附件1：</t>
  </si>
  <si>
    <t>部门收支总体情况表</t>
  </si>
  <si>
    <t>单位名称：桃源县双溪口镇</t>
  </si>
  <si>
    <t>单位:万元</t>
  </si>
  <si>
    <t>收                  入</t>
  </si>
  <si>
    <t xml:space="preserve"> </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</si>
  <si>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</si>
  <si>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</si>
  <si>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</si>
  <si>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</si>
  <si>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</si>
  <si>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</si>
  <si>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</si>
  <si>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</si>
  <si>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</si>
  <si>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</si>
  <si>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</si>
  <si>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</si>
  <si>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</si>
  <si>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</si>
  <si>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</si>
  <si>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</si>
  <si>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</si>
  <si>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</si>
  <si>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</si>
  <si>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</si>
  <si>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</si>
  <si>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</si>
  <si>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</si>
  <si>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</si>
  <si>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</si>
  <si>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</si>
  <si>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国有资源（资产）有偿使用收入</t>
  </si>
  <si>
    <t>六、社会保障和就业支出</t>
  </si>
  <si>
    <t xml:space="preserve">      按项目管理的商品和服务支出</t>
  </si>
  <si>
    <t>六、对事业单位资本性补助</t>
  </si>
  <si>
    <t xml:space="preserve">        政府住房基金收入</t>
  </si>
  <si>
    <t>七、医疗卫生与计划生育支出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</si>
  <si>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</si>
  <si>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</si>
  <si>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</si>
  <si>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</si>
  <si>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</si>
  <si>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</si>
  <si>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其他收入</t>
  </si>
  <si>
    <t>九、城乡社区支出</t>
  </si>
  <si>
    <t xml:space="preserve">      资本性支出(基本建设)</t>
  </si>
  <si>
    <t>九、对个人和家庭的补助</t>
  </si>
  <si>
    <t xml:space="preserve">     常规性追加拨款（补助）</t>
  </si>
  <si>
    <t>十、农林水支出</t>
  </si>
  <si>
    <t xml:space="preserve">      资本性支出</t>
  </si>
  <si>
    <t>十、对社会保障基金补助</t>
  </si>
  <si>
    <t>十一、交通运输支出</t>
  </si>
  <si>
    <t xml:space="preserve">      对企业补助(基本建设)</t>
  </si>
  <si>
    <t>十一、债务利息及费用支出</t>
  </si>
  <si>
    <t>二、政府性基金预算拨款（补助）</t>
  </si>
  <si>
    <t>十二、资源勘探信息等支出</t>
  </si>
  <si>
    <t xml:space="preserve">      对企业补助</t>
  </si>
  <si>
    <t>十二、其他支出</t>
  </si>
  <si>
    <t>三、财政专户管理的非税收入拨款（补助）</t>
  </si>
  <si>
    <t>十三、商业服务业等支出</t>
  </si>
  <si>
    <t xml:space="preserve">      对社会保障基金补助</t>
  </si>
  <si>
    <t>十三、事业单位经营服务支出</t>
  </si>
  <si>
    <t>十四、金融支出</t>
  </si>
  <si>
    <t xml:space="preserve">      其他支出</t>
  </si>
  <si>
    <t>四、上级补助收入</t>
  </si>
  <si>
    <t>十五、国土海洋气象等支出</t>
  </si>
  <si>
    <t>三、事业单位经营服务支出</t>
  </si>
  <si>
    <t xml:space="preserve">      一般公共预算补助</t>
  </si>
  <si>
    <t>十六、住房保障支出</t>
  </si>
  <si>
    <t xml:space="preserve">      政府性基金补助</t>
  </si>
  <si>
    <t>十七、粮油物资储备支出</t>
  </si>
  <si>
    <t>十八、其他支出</t>
  </si>
  <si>
    <t>五、其他收入</t>
  </si>
  <si>
    <t>十九、国有资本经营预算支出</t>
  </si>
  <si>
    <t>二十、债务还本支出</t>
  </si>
  <si>
    <t>二十一、债务付息支出</t>
  </si>
  <si>
    <t>六、上年结转</t>
  </si>
  <si>
    <t>二十二、债务发行费用支出</t>
  </si>
  <si>
    <t>本　年　支　出　合　计</t>
  </si>
  <si>
    <t>收  入  总  计</t>
  </si>
  <si>
    <t>支  出  总  计</t>
  </si>
  <si>
    <t>附件2：</t>
  </si>
  <si>
    <t>部门收入总体情况表</t>
  </si>
  <si>
    <t>单位：万元</t>
  </si>
  <si>
    <t>单位</t>
  </si>
  <si>
    <t>总计</t>
  </si>
  <si>
    <t>单位代码</t>
  </si>
  <si>
    <t>单位名称</t>
  </si>
  <si>
    <t>一般公共预算拨款</t>
  </si>
  <si>
    <t>政府性基金拨款</t>
  </si>
  <si>
    <t>纳入专户管理的非税收入拨款</t>
  </si>
  <si>
    <t>上级补助收入</t>
  </si>
  <si>
    <t>其他收入</t>
  </si>
  <si>
    <t>上年结转</t>
  </si>
  <si>
    <t>小计</t>
  </si>
  <si>
    <t>经费拨款</t>
  </si>
  <si>
    <t>纳入一般公共预算管理的非税收入拨款</t>
  </si>
  <si>
    <t>常规性经费追加拨款（补助）</t>
  </si>
  <si>
    <t>一般公共预算补助</t>
  </si>
  <si>
    <t>政府性基金补助</t>
  </si>
  <si>
    <t>一般公共预算结转</t>
  </si>
  <si>
    <t>政府性基金预算结转</t>
  </si>
  <si>
    <t>纳入专户管理的非税收入结转</t>
  </si>
  <si>
    <t>其他结转</t>
  </si>
  <si>
    <t>合计</t>
  </si>
  <si>
    <t>900009001</t>
  </si>
  <si>
    <t>桃源县双溪口镇</t>
  </si>
  <si>
    <t>附件3：</t>
  </si>
  <si>
    <t>部门支出总体情况表</t>
  </si>
  <si>
    <t>科目</t>
  </si>
  <si>
    <t>科目编码</t>
  </si>
  <si>
    <t>科目名称</t>
  </si>
  <si>
    <t>类</t>
  </si>
  <si>
    <t>款</t>
  </si>
  <si>
    <t>项</t>
  </si>
  <si>
    <t xml:space="preserve">    201</t>
  </si>
  <si>
    <t>03</t>
  </si>
  <si>
    <t>01</t>
  </si>
  <si>
    <t xml:space="preserve">    行政运行</t>
  </si>
  <si>
    <t>210</t>
  </si>
  <si>
    <t>07</t>
  </si>
  <si>
    <t>99</t>
  </si>
  <si>
    <t>其他计划生育事务支出</t>
  </si>
  <si>
    <t>207</t>
  </si>
  <si>
    <t>行政运行</t>
  </si>
  <si>
    <t>212</t>
  </si>
  <si>
    <t>其他城乡社区支出</t>
  </si>
  <si>
    <t>213</t>
  </si>
  <si>
    <t>04</t>
  </si>
  <si>
    <t>事业运行</t>
  </si>
  <si>
    <t>02</t>
  </si>
  <si>
    <t>林业事业机构</t>
  </si>
  <si>
    <t>水利行业业务管理</t>
  </si>
  <si>
    <t>224</t>
  </si>
  <si>
    <t>50</t>
  </si>
  <si>
    <t>05</t>
  </si>
  <si>
    <t>对村民委员会和村党支部的补助</t>
  </si>
  <si>
    <t>208</t>
  </si>
  <si>
    <t>20</t>
  </si>
  <si>
    <t>临时救助支出</t>
  </si>
  <si>
    <t>附件4：</t>
  </si>
  <si>
    <t>部门支出总表(按部门预算经济分类)</t>
  </si>
  <si>
    <t>功能科目</t>
  </si>
  <si>
    <t>基本支出</t>
  </si>
  <si>
    <t>项目支出</t>
  </si>
  <si>
    <t>工资福利支出</t>
  </si>
  <si>
    <t>一般商品和服务支出</t>
  </si>
  <si>
    <t>对个人和家庭的补助</t>
  </si>
  <si>
    <t>专项商品和服务支出</t>
  </si>
  <si>
    <t>对个人和家庭的补助（项目）</t>
  </si>
  <si>
    <t>对企事业
单位
补贴</t>
  </si>
  <si>
    <t>债务利息支出</t>
  </si>
  <si>
    <t>资本性支出(基本建设)</t>
  </si>
  <si>
    <t>其他资本性支出</t>
  </si>
  <si>
    <t>对附属单位的补助</t>
  </si>
  <si>
    <t>其他支出</t>
  </si>
  <si>
    <t>附件5：</t>
  </si>
  <si>
    <t>部门支出总表(按政府预算经济分类)</t>
  </si>
  <si>
    <t>功能科目名称</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</si>
  <si>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</si>
  <si>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</si>
  <si>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</si>
  <si>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</si>
  <si>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</si>
  <si>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</si>
  <si>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</si>
  <si>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</si>
  <si>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</si>
  <si>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</si>
  <si>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</si>
  <si>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附件6：</t>
  </si>
  <si>
    <t>省级基本支出预算明细表-工资福利支出(按部门预算经济分类)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</si>
  <si>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</si>
  <si>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</si>
  <si>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</si>
  <si>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</si>
  <si>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</si>
  <si>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</si>
  <si>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</si>
  <si>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</si>
  <si>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</si>
  <si>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</si>
  <si>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</si>
  <si>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</si>
  <si>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</si>
  <si>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</si>
  <si>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</si>
  <si>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 xml:space="preserve">  221</t>
  </si>
  <si>
    <t xml:space="preserve">    221</t>
  </si>
  <si>
    <t>附件7：</t>
  </si>
  <si>
    <t>省级基本支出预算明细表-工资福利支出(按政府预算经济分类)</t>
  </si>
  <si>
    <t>工资奖金津补贴</t>
  </si>
  <si>
    <t>其他对事业单位补助</t>
  </si>
  <si>
    <t>附件8：</t>
  </si>
  <si>
    <t>省级基本支出预算明细表-商品和服务支出(按部门预算经济分类)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</si>
  <si>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</si>
  <si>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</si>
  <si>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</si>
  <si>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</si>
  <si>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</si>
  <si>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</si>
  <si>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</si>
  <si>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</si>
  <si>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</si>
  <si>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</si>
  <si>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</si>
  <si>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</si>
  <si>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</si>
  <si>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</si>
  <si>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</si>
  <si>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</si>
  <si>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</si>
  <si>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</si>
  <si>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</si>
  <si>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</si>
  <si>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</si>
  <si>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</si>
  <si>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省级基本支出预算明细表-商品和服务支出(按政府预算经济分类)</t>
  </si>
  <si>
    <t>办公经费</t>
  </si>
  <si>
    <t>委托业务费</t>
  </si>
  <si>
    <t>商品和服务支出</t>
  </si>
  <si>
    <t>附件10：</t>
  </si>
  <si>
    <t>省级基本支出预算明细表-对个人和家庭的补助(按部门预算经济分类)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</si>
  <si>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</si>
  <si>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</si>
  <si>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</si>
  <si>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</si>
  <si>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</si>
  <si>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</si>
  <si>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</si>
  <si>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</si>
  <si>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</si>
  <si>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</si>
  <si>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</si>
  <si>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</si>
  <si>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省级基本支出预算明细表-对个人和家庭的补助(按政府预算经济分类)</t>
  </si>
  <si>
    <t>社会福利和救济</t>
  </si>
  <si>
    <t>离退休费</t>
  </si>
  <si>
    <t>附件12：</t>
  </si>
  <si>
    <t>财政拨款收支总体情况表</t>
  </si>
  <si>
    <t>一般公共预算</t>
  </si>
  <si>
    <t>政府性基金预算</t>
  </si>
  <si>
    <t>国有资本经营预算</t>
  </si>
  <si>
    <t>二、政府性基金拨款</t>
  </si>
  <si>
    <t>三、国有资本经营预算拨款</t>
  </si>
  <si>
    <t>本 年 收 入 合 计</t>
  </si>
  <si>
    <t>附件13：</t>
  </si>
  <si>
    <t>一般公共预算支出情况表</t>
  </si>
  <si>
    <t>附件14：</t>
  </si>
  <si>
    <t>一般公共预算基本支出情况表</t>
  </si>
  <si>
    <t>单位名称：津市市汪家桥街道办事处</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</si>
  <si>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</si>
  <si>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</si>
  <si>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</si>
  <si>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</si>
  <si>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</si>
  <si>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</si>
  <si>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其他交通费</t>
  </si>
  <si>
    <t>其他一般商品和服务支出</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</si>
  <si>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</si>
  <si>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</si>
  <si>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</si>
  <si>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</si>
  <si>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</si>
  <si>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</si>
  <si>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</si>
  <si>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</si>
  <si>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</si>
  <si>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</si>
  <si>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</si>
  <si>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</si>
  <si>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</si>
  <si>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</si>
  <si>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</si>
  <si>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</si>
  <si>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</si>
  <si>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</si>
  <si>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</si>
  <si>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</si>
  <si>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</si>
  <si>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</si>
  <si>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</si>
  <si>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</si>
  <si>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</si>
  <si>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</si>
  <si>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</si>
  <si>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</si>
  <si>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</si>
  <si>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</si>
  <si>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</si>
  <si>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</si>
  <si>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单位(项目支出)名称</t>
  </si>
  <si>
    <t>项目支出性质</t>
  </si>
  <si>
    <t>资金总额</t>
  </si>
  <si>
    <t>资金投向</t>
  </si>
  <si>
    <t>资金管理办法</t>
  </si>
  <si>
    <t>立项依据</t>
  </si>
  <si>
    <t>长期绩效目标</t>
  </si>
  <si>
    <t>年度绩效目标</t>
  </si>
  <si>
    <t>年度实施进度计划</t>
  </si>
  <si>
    <t>保障措施</t>
  </si>
  <si>
    <t>表30：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</si>
  <si>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</si>
  <si>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</si>
  <si>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</si>
  <si>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</si>
  <si>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</si>
  <si>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</si>
  <si>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</si>
  <si>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</si>
  <si>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</si>
  <si>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</si>
  <si>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国有资本经营预算拨款</t>
  </si>
  <si>
    <t>纳入专户的非税收入拨款</t>
  </si>
  <si>
    <t>其他资金</t>
  </si>
  <si>
    <t>提高居民生活品质和水平，提供休闲娱乐场所；调解居民矛盾，促进邻里和谐；统一建设改造居（村）级服务平台，便民利民，提升群众满意度。</t>
  </si>
</sst>
</file>

<file path=xl/styles.xml><?xml version="1.0" encoding="utf-8"?>
<styleSheet xmlns="http://schemas.openxmlformats.org/spreadsheetml/2006/main">
  <numFmts count="11">
    <numFmt numFmtId="176" formatCode="#,##0.00_ "/>
    <numFmt numFmtId="177" formatCode=";;"/>
    <numFmt numFmtId="44" formatCode="_ &quot;￥&quot;* #,##0.00_ ;_ &quot;￥&quot;* \-#,##0.00_ ;_ &quot;￥&quot;* &quot;-&quot;??_ ;_ @_ "/>
    <numFmt numFmtId="41" formatCode="_ * #,##0_ ;_ * \-#,##0_ ;_ * &quot;-&quot;_ ;_ @_ "/>
    <numFmt numFmtId="178" formatCode="0.00_);[Red]\(0.00\)"/>
    <numFmt numFmtId="42" formatCode="_ &quot;￥&quot;* #,##0_ ;_ &quot;￥&quot;* \-#,##0_ ;_ &quot;￥&quot;* &quot;-&quot;_ ;_ @_ "/>
    <numFmt numFmtId="43" formatCode="_ * #,##0.00_ ;_ * \-#,##0.00_ ;_ * &quot;-&quot;??_ ;_ @_ "/>
    <numFmt numFmtId="179" formatCode="* #,##0.00;* \-#,##0.00;* &quot;&quot;??;@"/>
    <numFmt numFmtId="180" formatCode="#,##0.0_ "/>
    <numFmt numFmtId="181" formatCode="0.00_ "/>
    <numFmt numFmtId="182" formatCode="0000"/>
  </numFmts>
  <fonts count="35">
    <font>
      <sz val="9"/>
      <name val="宋体"/>
      <charset val="134"/>
    </font>
    <font>
      <b/>
      <sz val="10"/>
      <name val="宋体"/>
      <charset val="134"/>
    </font>
    <font>
      <b/>
      <sz val="22"/>
      <name val="宋体"/>
      <charset val="134"/>
    </font>
    <font>
      <b/>
      <sz val="9"/>
      <name val="宋体"/>
      <charset val="134"/>
    </font>
    <font>
      <sz val="10"/>
      <name val="宋体"/>
      <charset val="134"/>
    </font>
    <font>
      <b/>
      <sz val="10"/>
      <color indexed="8"/>
      <name val="宋体"/>
      <charset val="134"/>
    </font>
    <font>
      <b/>
      <sz val="18"/>
      <name val="宋体"/>
      <charset val="134"/>
    </font>
    <font>
      <sz val="9"/>
      <color indexed="10"/>
      <name val="宋体"/>
      <charset val="134"/>
    </font>
    <font>
      <b/>
      <sz val="10"/>
      <color indexed="10"/>
      <name val="宋体"/>
      <charset val="134"/>
    </font>
    <font>
      <b/>
      <sz val="9"/>
      <color indexed="8"/>
      <name val="宋体"/>
      <charset val="134"/>
    </font>
    <font>
      <b/>
      <sz val="9"/>
      <color indexed="10"/>
      <name val="宋体"/>
      <charset val="134"/>
    </font>
    <font>
      <b/>
      <sz val="16"/>
      <name val="宋体"/>
      <charset val="134"/>
    </font>
    <font>
      <sz val="9"/>
      <color indexed="8"/>
      <name val="宋体"/>
      <charset val="134"/>
    </font>
    <font>
      <b/>
      <sz val="18"/>
      <color indexed="8"/>
      <name val="宋体"/>
      <charset val="134"/>
    </font>
    <font>
      <sz val="10"/>
      <color indexed="8"/>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5"/>
      <color theme="3"/>
      <name val="宋体"/>
      <charset val="134"/>
      <scheme val="minor"/>
    </font>
    <font>
      <sz val="11"/>
      <color rgb="FF3F3F76"/>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9" fillId="0" borderId="0" applyFont="0" applyFill="0" applyBorder="0" applyAlignment="0" applyProtection="0">
      <alignment vertical="center"/>
    </xf>
    <xf numFmtId="0" fontId="15" fillId="13" borderId="0" applyNumberFormat="0" applyBorder="0" applyAlignment="0" applyProtection="0">
      <alignment vertical="center"/>
    </xf>
    <xf numFmtId="0" fontId="21" fillId="8"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7" borderId="0" applyNumberFormat="0" applyBorder="0" applyAlignment="0" applyProtection="0">
      <alignment vertical="center"/>
    </xf>
    <xf numFmtId="0" fontId="24" fillId="15" borderId="0" applyNumberFormat="0" applyBorder="0" applyAlignment="0" applyProtection="0">
      <alignment vertical="center"/>
    </xf>
    <xf numFmtId="43" fontId="19" fillId="0" borderId="0" applyFont="0" applyFill="0" applyBorder="0" applyAlignment="0" applyProtection="0">
      <alignment vertical="center"/>
    </xf>
    <xf numFmtId="0" fontId="16" fillId="20" borderId="0" applyNumberFormat="0" applyBorder="0" applyAlignment="0" applyProtection="0">
      <alignment vertical="center"/>
    </xf>
    <xf numFmtId="0" fontId="29" fillId="0" borderId="0" applyNumberFormat="0" applyFill="0" applyBorder="0" applyAlignment="0" applyProtection="0">
      <alignment vertical="center"/>
    </xf>
    <xf numFmtId="9" fontId="19"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21" borderId="17" applyNumberFormat="0" applyFont="0" applyAlignment="0" applyProtection="0">
      <alignment vertical="center"/>
    </xf>
    <xf numFmtId="0" fontId="16" fillId="24"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14" applyNumberFormat="0" applyFill="0" applyAlignment="0" applyProtection="0">
      <alignment vertical="center"/>
    </xf>
    <xf numFmtId="0" fontId="22" fillId="0" borderId="14" applyNumberFormat="0" applyFill="0" applyAlignment="0" applyProtection="0">
      <alignment vertical="center"/>
    </xf>
    <xf numFmtId="0" fontId="16" fillId="12" borderId="0" applyNumberFormat="0" applyBorder="0" applyAlignment="0" applyProtection="0">
      <alignment vertical="center"/>
    </xf>
    <xf numFmtId="0" fontId="27" fillId="0" borderId="16" applyNumberFormat="0" applyFill="0" applyAlignment="0" applyProtection="0">
      <alignment vertical="center"/>
    </xf>
    <xf numFmtId="0" fontId="16" fillId="25" borderId="0" applyNumberFormat="0" applyBorder="0" applyAlignment="0" applyProtection="0">
      <alignment vertical="center"/>
    </xf>
    <xf numFmtId="0" fontId="31" fillId="11" borderId="18" applyNumberFormat="0" applyAlignment="0" applyProtection="0">
      <alignment vertical="center"/>
    </xf>
    <xf numFmtId="0" fontId="23" fillId="11" borderId="15" applyNumberFormat="0" applyAlignment="0" applyProtection="0">
      <alignment vertical="center"/>
    </xf>
    <xf numFmtId="0" fontId="34" fillId="26" borderId="21" applyNumberFormat="0" applyAlignment="0" applyProtection="0">
      <alignment vertical="center"/>
    </xf>
    <xf numFmtId="0" fontId="15" fillId="27" borderId="0" applyNumberFormat="0" applyBorder="0" applyAlignment="0" applyProtection="0">
      <alignment vertical="center"/>
    </xf>
    <xf numFmtId="0" fontId="16" fillId="23" borderId="0" applyNumberFormat="0" applyBorder="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17" fillId="6" borderId="0" applyNumberFormat="0" applyBorder="0" applyAlignment="0" applyProtection="0">
      <alignment vertical="center"/>
    </xf>
    <xf numFmtId="0" fontId="30" fillId="22" borderId="0" applyNumberFormat="0" applyBorder="0" applyAlignment="0" applyProtection="0">
      <alignment vertical="center"/>
    </xf>
    <xf numFmtId="0" fontId="15" fillId="10" borderId="0" applyNumberFormat="0" applyBorder="0" applyAlignment="0" applyProtection="0">
      <alignment vertical="center"/>
    </xf>
    <xf numFmtId="0" fontId="16" fillId="5" borderId="0" applyNumberFormat="0" applyBorder="0" applyAlignment="0" applyProtection="0">
      <alignment vertical="center"/>
    </xf>
    <xf numFmtId="0" fontId="15" fillId="14"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9"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6" fillId="30" borderId="0" applyNumberFormat="0" applyBorder="0" applyAlignment="0" applyProtection="0">
      <alignment vertical="center"/>
    </xf>
    <xf numFmtId="0" fontId="15" fillId="16"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5" fillId="33" borderId="0" applyNumberFormat="0" applyBorder="0" applyAlignment="0" applyProtection="0">
      <alignment vertical="center"/>
    </xf>
    <xf numFmtId="0" fontId="16" fillId="34" borderId="0" applyNumberFormat="0" applyBorder="0" applyAlignment="0" applyProtection="0">
      <alignment vertical="center"/>
    </xf>
  </cellStyleXfs>
  <cellXfs count="240">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vertical="center" wrapText="1"/>
    </xf>
    <xf numFmtId="4" fontId="1" fillId="2" borderId="4"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9"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9" xfId="0" applyNumberFormat="1" applyFont="1" applyFill="1" applyBorder="1" applyAlignment="1" applyProtection="1">
      <alignment horizontal="centerContinuous" vertical="center"/>
    </xf>
    <xf numFmtId="0" fontId="1" fillId="0" borderId="9"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7"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9" xfId="0" applyNumberFormat="1" applyFont="1" applyFill="1" applyBorder="1" applyAlignment="1" applyProtection="1">
      <alignment vertical="center" wrapText="1"/>
    </xf>
    <xf numFmtId="0" fontId="1" fillId="2" borderId="0"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wrapText="1"/>
    </xf>
    <xf numFmtId="9" fontId="1" fillId="2" borderId="9" xfId="0" applyNumberFormat="1" applyFont="1" applyFill="1" applyBorder="1" applyAlignment="1" applyProtection="1">
      <alignment vertical="center" wrapText="1"/>
    </xf>
    <xf numFmtId="9" fontId="1" fillId="2" borderId="4" xfId="0" applyNumberFormat="1" applyFont="1" applyFill="1" applyBorder="1" applyAlignment="1" applyProtection="1">
      <alignment vertical="center" wrapText="1"/>
    </xf>
    <xf numFmtId="9" fontId="1" fillId="2" borderId="0" xfId="0" applyNumberFormat="1" applyFont="1" applyFill="1" applyBorder="1" applyAlignment="1" applyProtection="1">
      <alignment vertical="center" wrapText="1"/>
    </xf>
    <xf numFmtId="0" fontId="0" fillId="0" borderId="0" xfId="0" applyAlignment="1">
      <alignment horizontal="center"/>
    </xf>
    <xf numFmtId="0" fontId="2" fillId="0" borderId="0" xfId="0" applyNumberFormat="1" applyFont="1" applyFill="1" applyAlignment="1" applyProtection="1">
      <alignment horizontal="center"/>
    </xf>
    <xf numFmtId="0" fontId="3" fillId="0" borderId="0" xfId="0" applyNumberFormat="1" applyFont="1" applyFill="1" applyAlignment="1" applyProtection="1">
      <alignment horizontal="left" vertical="center"/>
    </xf>
    <xf numFmtId="0" fontId="3" fillId="3"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left" vertical="center"/>
    </xf>
    <xf numFmtId="49" fontId="3" fillId="2" borderId="4"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0" fontId="0" fillId="0" borderId="0" xfId="0" applyFill="1" applyAlignment="1">
      <alignment horizontal="center"/>
    </xf>
    <xf numFmtId="0" fontId="3" fillId="2" borderId="4" xfId="0" applyNumberFormat="1" applyFont="1" applyFill="1" applyBorder="1" applyAlignment="1" applyProtection="1">
      <alignment horizontal="left" vertical="center" wrapText="1"/>
    </xf>
    <xf numFmtId="0" fontId="3" fillId="0" borderId="0" xfId="0" applyNumberFormat="1" applyFont="1" applyFill="1" applyAlignment="1" applyProtection="1"/>
    <xf numFmtId="0" fontId="1" fillId="0" borderId="11" xfId="0" applyNumberFormat="1" applyFont="1" applyFill="1" applyBorder="1" applyAlignment="1" applyProtection="1">
      <alignment horizontal="left" vertical="center"/>
    </xf>
    <xf numFmtId="0" fontId="1" fillId="3" borderId="1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left" vertical="center" wrapText="1"/>
    </xf>
    <xf numFmtId="49" fontId="1" fillId="2" borderId="4" xfId="0" applyNumberFormat="1" applyFont="1" applyFill="1" applyBorder="1" applyAlignment="1" applyProtection="1">
      <alignment horizontal="left" vertical="center" wrapText="1"/>
    </xf>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79" fontId="1" fillId="0" borderId="0" xfId="0" applyNumberFormat="1" applyFont="1" applyFill="1" applyAlignment="1" applyProtection="1">
      <alignment vertical="center"/>
    </xf>
    <xf numFmtId="180" fontId="1"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Continuous"/>
    </xf>
    <xf numFmtId="0" fontId="1" fillId="2" borderId="11" xfId="0" applyNumberFormat="1" applyFont="1" applyFill="1" applyBorder="1" applyAlignment="1" applyProtection="1">
      <alignment horizontal="centerContinuous" vertical="center"/>
    </xf>
    <xf numFmtId="0" fontId="1" fillId="2" borderId="7"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vertical="center" wrapText="1"/>
    </xf>
    <xf numFmtId="0" fontId="4"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4" fillId="2" borderId="10" xfId="0" applyFont="1" applyFill="1" applyBorder="1" applyAlignment="1">
      <alignment horizontal="center" vertical="center" wrapText="1"/>
    </xf>
    <xf numFmtId="0" fontId="4" fillId="2" borderId="8" xfId="0" applyNumberFormat="1" applyFont="1" applyFill="1" applyBorder="1" applyAlignment="1" applyProtection="1">
      <alignment horizontal="center" vertical="center" wrapText="1"/>
    </xf>
    <xf numFmtId="0" fontId="4" fillId="2" borderId="8" xfId="0" applyFont="1" applyFill="1" applyBorder="1" applyAlignment="1">
      <alignment horizontal="center" vertical="center" wrapText="1"/>
    </xf>
    <xf numFmtId="49" fontId="1" fillId="2" borderId="1" xfId="0" applyNumberFormat="1" applyFont="1" applyFill="1" applyBorder="1" applyAlignment="1" applyProtection="1">
      <alignment horizontal="left" vertical="center" wrapText="1"/>
    </xf>
    <xf numFmtId="49" fontId="1" fillId="2" borderId="4" xfId="0" applyNumberFormat="1" applyFont="1" applyFill="1" applyBorder="1" applyAlignment="1" applyProtection="1">
      <alignment horizontal="right" vertical="center" wrapText="1"/>
    </xf>
    <xf numFmtId="4" fontId="1" fillId="2" borderId="3" xfId="0" applyNumberFormat="1" applyFont="1" applyFill="1" applyBorder="1" applyAlignment="1" applyProtection="1">
      <alignment horizontal="right" vertical="center" wrapText="1"/>
    </xf>
    <xf numFmtId="0" fontId="1" fillId="2" borderId="0" xfId="0" applyNumberFormat="1" applyFont="1" applyFill="1" applyAlignment="1" applyProtection="1">
      <alignment horizontal="right"/>
    </xf>
    <xf numFmtId="0" fontId="4" fillId="2" borderId="9" xfId="0" applyNumberFormat="1" applyFont="1" applyFill="1" applyBorder="1" applyAlignment="1" applyProtection="1">
      <alignment horizontal="center" vertical="center" wrapText="1"/>
    </xf>
    <xf numFmtId="0" fontId="3" fillId="2" borderId="4" xfId="0" applyNumberFormat="1" applyFont="1" applyFill="1" applyBorder="1" applyProtection="1"/>
    <xf numFmtId="0" fontId="3" fillId="0" borderId="4" xfId="0" applyNumberFormat="1" applyFont="1" applyFill="1" applyBorder="1" applyAlignment="1" applyProtection="1">
      <alignment vertical="center"/>
    </xf>
    <xf numFmtId="0" fontId="3" fillId="0" borderId="4" xfId="0" applyNumberFormat="1" applyFont="1" applyFill="1" applyBorder="1" applyProtection="1"/>
    <xf numFmtId="0" fontId="7" fillId="0" borderId="0" xfId="0" applyFont="1"/>
    <xf numFmtId="0" fontId="1" fillId="2"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1" fillId="2" borderId="5" xfId="0" applyNumberFormat="1" applyFont="1" applyFill="1" applyBorder="1" applyAlignment="1" applyProtection="1">
      <alignment horizontal="center" vertical="center" wrapText="1"/>
    </xf>
    <xf numFmtId="179" fontId="1" fillId="2" borderId="5"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9" fontId="1" fillId="2" borderId="1" xfId="0" applyNumberFormat="1" applyFont="1" applyFill="1" applyBorder="1" applyAlignment="1" applyProtection="1">
      <alignment horizontal="center" vertical="center" wrapText="1"/>
    </xf>
    <xf numFmtId="49" fontId="1" fillId="2"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left" vertical="center" wrapText="1"/>
    </xf>
    <xf numFmtId="49" fontId="1" fillId="2" borderId="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left" vertical="center" wrapText="1"/>
    </xf>
    <xf numFmtId="4" fontId="1" fillId="2" borderId="0" xfId="0" applyNumberFormat="1" applyFont="1" applyFill="1" applyBorder="1" applyAlignment="1" applyProtection="1">
      <alignment horizontal="right" vertical="center" wrapText="1"/>
    </xf>
    <xf numFmtId="0" fontId="3" fillId="2" borderId="0" xfId="0" applyNumberFormat="1" applyFont="1" applyFill="1" applyAlignment="1" applyProtection="1">
      <alignment horizontal="center" vertical="center" wrapText="1"/>
    </xf>
    <xf numFmtId="4" fontId="8" fillId="2" borderId="4" xfId="0" applyNumberFormat="1" applyFont="1" applyFill="1" applyBorder="1" applyAlignment="1" applyProtection="1">
      <alignment horizontal="right" vertical="center" wrapText="1"/>
    </xf>
    <xf numFmtId="0" fontId="1" fillId="0" borderId="11" xfId="0" applyNumberFormat="1" applyFont="1" applyFill="1" applyBorder="1" applyAlignment="1" applyProtection="1">
      <alignment vertical="center"/>
    </xf>
    <xf numFmtId="0" fontId="1" fillId="3" borderId="11" xfId="0" applyNumberFormat="1" applyFont="1" applyFill="1" applyBorder="1" applyAlignment="1" applyProtection="1">
      <alignment vertical="center"/>
    </xf>
    <xf numFmtId="0"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79" fontId="1" fillId="2" borderId="10" xfId="0" applyNumberFormat="1" applyFont="1" applyFill="1" applyBorder="1" applyAlignment="1" applyProtection="1">
      <alignment horizontal="center" vertical="center" wrapText="1"/>
    </xf>
    <xf numFmtId="181" fontId="9" fillId="2" borderId="10" xfId="0" applyNumberFormat="1" applyFont="1" applyFill="1" applyBorder="1" applyAlignment="1" applyProtection="1">
      <alignment horizontal="center" vertical="center" wrapText="1"/>
    </xf>
    <xf numFmtId="178" fontId="9"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179" fontId="1" fillId="2" borderId="8" xfId="0" applyNumberFormat="1" applyFont="1" applyFill="1" applyBorder="1" applyAlignment="1" applyProtection="1">
      <alignment horizontal="center" vertical="center" wrapText="1"/>
    </xf>
    <xf numFmtId="181" fontId="9" fillId="2" borderId="8" xfId="0" applyNumberFormat="1" applyFont="1" applyFill="1" applyBorder="1" applyAlignment="1" applyProtection="1">
      <alignment horizontal="center" vertical="center" wrapText="1"/>
    </xf>
    <xf numFmtId="178" fontId="9" fillId="2" borderId="8" xfId="0" applyNumberFormat="1" applyFont="1" applyFill="1" applyBorder="1" applyAlignment="1" applyProtection="1">
      <alignment horizontal="center" vertical="center" wrapText="1"/>
    </xf>
    <xf numFmtId="0" fontId="3" fillId="0" borderId="4" xfId="0" applyFont="1" applyBorder="1"/>
    <xf numFmtId="181" fontId="9" fillId="2" borderId="4" xfId="0" applyNumberFormat="1" applyFont="1" applyFill="1" applyBorder="1" applyAlignment="1" applyProtection="1">
      <alignment horizontal="center" vertical="center" wrapText="1"/>
    </xf>
    <xf numFmtId="178" fontId="9" fillId="2" borderId="4" xfId="0" applyNumberFormat="1" applyFont="1" applyFill="1" applyBorder="1" applyAlignment="1" applyProtection="1">
      <alignment horizontal="center" vertical="center" wrapText="1"/>
    </xf>
    <xf numFmtId="179"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left" vertical="center"/>
    </xf>
    <xf numFmtId="0" fontId="1" fillId="2" borderId="11" xfId="0" applyNumberFormat="1" applyFont="1" applyFill="1" applyBorder="1" applyAlignment="1" applyProtection="1">
      <alignment vertical="center"/>
    </xf>
    <xf numFmtId="0" fontId="1" fillId="0" borderId="10"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82"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2" fontId="1" fillId="0" borderId="11" xfId="0" applyNumberFormat="1" applyFont="1" applyFill="1" applyBorder="1" applyAlignment="1" applyProtection="1">
      <alignment horizontal="left" vertical="center"/>
    </xf>
    <xf numFmtId="182" fontId="1" fillId="3" borderId="1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left" vertical="center" wrapText="1"/>
    </xf>
    <xf numFmtId="4" fontId="8" fillId="2" borderId="1" xfId="0" applyNumberFormat="1" applyFont="1" applyFill="1" applyBorder="1" applyAlignment="1" applyProtection="1">
      <alignment horizontal="right" vertical="center" wrapText="1"/>
    </xf>
    <xf numFmtId="179" fontId="1" fillId="0" borderId="0" xfId="0" applyNumberFormat="1" applyFont="1" applyFill="1" applyAlignment="1" applyProtection="1">
      <alignment horizontal="right" vertical="center" wrapText="1"/>
    </xf>
    <xf numFmtId="0" fontId="1" fillId="0" borderId="11" xfId="0" applyNumberFormat="1" applyFont="1" applyFill="1" applyBorder="1" applyAlignment="1" applyProtection="1">
      <alignment horizontal="right"/>
    </xf>
    <xf numFmtId="0" fontId="7" fillId="0" borderId="0" xfId="0" applyFont="1" applyFill="1"/>
    <xf numFmtId="0" fontId="3" fillId="2" borderId="2" xfId="0" applyNumberFormat="1" applyFont="1" applyFill="1" applyBorder="1" applyProtection="1"/>
    <xf numFmtId="182" fontId="1" fillId="0" borderId="11" xfId="0" applyNumberFormat="1" applyFont="1" applyFill="1" applyBorder="1" applyAlignment="1" applyProtection="1">
      <alignment vertical="center"/>
    </xf>
    <xf numFmtId="182" fontId="1" fillId="3"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179" fontId="1" fillId="0" borderId="0" xfId="0" applyNumberFormat="1" applyFont="1" applyFill="1" applyAlignment="1" applyProtection="1">
      <alignment horizontal="center" vertical="center" wrapText="1"/>
    </xf>
    <xf numFmtId="179" fontId="1" fillId="0" borderId="0" xfId="0" applyNumberFormat="1" applyFont="1" applyFill="1" applyAlignment="1" applyProtection="1">
      <alignment horizontal="center" vertical="center"/>
    </xf>
    <xf numFmtId="0" fontId="1" fillId="2" borderId="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9" fontId="6" fillId="0" borderId="0" xfId="0" applyNumberFormat="1" applyFont="1" applyFill="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9" fontId="1" fillId="0" borderId="0" xfId="0" applyNumberFormat="1" applyFont="1" applyFill="1" applyAlignment="1" applyProtection="1">
      <alignment horizontal="right" vertical="center"/>
    </xf>
    <xf numFmtId="179" fontId="1" fillId="0" borderId="0" xfId="0" applyNumberFormat="1" applyFont="1" applyFill="1" applyAlignment="1" applyProtection="1">
      <alignment horizontal="right"/>
    </xf>
    <xf numFmtId="179" fontId="1" fillId="2" borderId="4"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2" borderId="7" xfId="0" applyNumberFormat="1" applyFont="1" applyFill="1" applyBorder="1" applyAlignment="1" applyProtection="1">
      <alignment horizontal="center" vertical="center"/>
    </xf>
    <xf numFmtId="179" fontId="1" fillId="0" borderId="11" xfId="0" applyNumberFormat="1" applyFont="1" applyFill="1" applyBorder="1" applyAlignment="1" applyProtection="1">
      <alignment horizontal="right"/>
    </xf>
    <xf numFmtId="0" fontId="3" fillId="2"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4" xfId="0" applyNumberFormat="1" applyFont="1" applyFill="1" applyBorder="1" applyAlignment="1" applyProtection="1">
      <alignment horizontal="centerContinuous" vertical="center" wrapText="1"/>
    </xf>
    <xf numFmtId="0" fontId="10" fillId="0" borderId="0" xfId="0" applyNumberFormat="1" applyFont="1" applyFill="1" applyProtection="1"/>
    <xf numFmtId="0" fontId="1" fillId="2" borderId="11" xfId="0" applyNumberFormat="1" applyFont="1" applyFill="1" applyBorder="1" applyAlignment="1" applyProtection="1">
      <alignment horizontal="right"/>
    </xf>
    <xf numFmtId="179" fontId="1" fillId="2" borderId="4" xfId="0" applyNumberFormat="1" applyFont="1" applyFill="1" applyBorder="1" applyAlignment="1" applyProtection="1">
      <alignment horizontal="centerContinuous" vertical="center"/>
    </xf>
    <xf numFmtId="0" fontId="11"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1"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wrapText="1"/>
    </xf>
    <xf numFmtId="0" fontId="1" fillId="2" borderId="3" xfId="0" applyNumberFormat="1" applyFont="1" applyFill="1" applyBorder="1" applyAlignment="1" applyProtection="1">
      <alignment vertical="center"/>
    </xf>
    <xf numFmtId="4" fontId="1" fillId="2" borderId="2" xfId="0" applyNumberFormat="1" applyFont="1" applyFill="1" applyBorder="1" applyAlignment="1" applyProtection="1">
      <alignment horizontal="right" vertical="center" wrapText="1"/>
    </xf>
    <xf numFmtId="0" fontId="1" fillId="2" borderId="4" xfId="0" applyNumberFormat="1" applyFont="1" applyFill="1" applyBorder="1" applyAlignment="1" applyProtection="1">
      <alignment vertical="center"/>
    </xf>
    <xf numFmtId="0" fontId="1" fillId="2" borderId="3" xfId="0" applyNumberFormat="1" applyFont="1" applyFill="1" applyBorder="1" applyAlignment="1" applyProtection="1">
      <alignment horizontal="left" vertical="center" wrapText="1"/>
    </xf>
    <xf numFmtId="0" fontId="0" fillId="2" borderId="7" xfId="0" applyFill="1" applyBorder="1"/>
    <xf numFmtId="0" fontId="1" fillId="2" borderId="1" xfId="0" applyNumberFormat="1" applyFont="1" applyFill="1" applyBorder="1" applyAlignment="1" applyProtection="1">
      <alignment horizontal="left" vertical="center" wrapText="1"/>
    </xf>
    <xf numFmtId="0" fontId="0" fillId="2" borderId="4" xfId="0" applyFill="1" applyBorder="1"/>
    <xf numFmtId="4" fontId="1" fillId="2" borderId="8" xfId="0" applyNumberFormat="1" applyFont="1" applyFill="1" applyBorder="1" applyAlignment="1" applyProtection="1">
      <alignment horizontal="right" vertical="center" wrapText="1"/>
    </xf>
    <xf numFmtId="4" fontId="1" fillId="2"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vertical="center" wrapText="1"/>
    </xf>
    <xf numFmtId="182" fontId="1" fillId="3" borderId="0" xfId="0" applyNumberFormat="1" applyFont="1" applyFill="1" applyAlignment="1" applyProtection="1">
      <alignment horizontal="left" vertical="center"/>
    </xf>
    <xf numFmtId="0" fontId="1" fillId="2" borderId="6"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left" vertical="center" wrapText="1"/>
    </xf>
    <xf numFmtId="179" fontId="1" fillId="2" borderId="1" xfId="0" applyNumberFormat="1" applyFont="1" applyFill="1" applyBorder="1" applyAlignment="1" applyProtection="1">
      <alignment horizontal="center" vertical="center"/>
    </xf>
    <xf numFmtId="179" fontId="1" fillId="2" borderId="9" xfId="0" applyNumberFormat="1" applyFont="1" applyFill="1" applyBorder="1" applyAlignment="1" applyProtection="1">
      <alignment horizontal="center" vertical="center"/>
    </xf>
    <xf numFmtId="179" fontId="1" fillId="2" borderId="7" xfId="0" applyNumberFormat="1" applyFont="1" applyFill="1" applyBorder="1" applyAlignment="1" applyProtection="1">
      <alignment horizontal="center" vertical="center" wrapText="1"/>
    </xf>
    <xf numFmtId="0" fontId="7" fillId="2" borderId="0" xfId="0" applyFont="1" applyFill="1"/>
    <xf numFmtId="0" fontId="1" fillId="2" borderId="0" xfId="0" applyNumberFormat="1" applyFont="1" applyFill="1" applyAlignment="1" applyProtection="1">
      <alignment vertical="center"/>
    </xf>
    <xf numFmtId="0" fontId="6" fillId="2" borderId="0" xfId="0" applyNumberFormat="1" applyFont="1" applyFill="1" applyAlignment="1" applyProtection="1">
      <alignment horizontal="centerContinuous" vertical="center"/>
    </xf>
    <xf numFmtId="179" fontId="1" fillId="2" borderId="7" xfId="0" applyNumberFormat="1" applyFont="1" applyFill="1" applyBorder="1" applyAlignment="1" applyProtection="1">
      <alignment horizontal="centerContinuous" vertical="center"/>
    </xf>
    <xf numFmtId="0" fontId="10" fillId="2" borderId="0" xfId="0" applyNumberFormat="1" applyFont="1" applyFill="1" applyProtection="1"/>
    <xf numFmtId="0" fontId="6" fillId="2" borderId="0" xfId="0" applyNumberFormat="1" applyFont="1" applyFill="1" applyAlignment="1" applyProtection="1">
      <alignment horizontal="center" vertical="center"/>
    </xf>
    <xf numFmtId="0" fontId="1" fillId="2" borderId="0" xfId="0" applyNumberFormat="1" applyFont="1" applyFill="1" applyProtection="1"/>
    <xf numFmtId="0" fontId="1" fillId="2" borderId="1" xfId="0" applyNumberFormat="1" applyFont="1" applyFill="1" applyBorder="1" applyAlignment="1" applyProtection="1">
      <alignment vertical="center" wrapText="1"/>
    </xf>
    <xf numFmtId="0" fontId="1" fillId="2" borderId="3" xfId="0" applyNumberFormat="1" applyFont="1" applyFill="1" applyBorder="1" applyAlignment="1" applyProtection="1">
      <alignment vertical="center" wrapText="1"/>
    </xf>
    <xf numFmtId="0" fontId="1" fillId="2" borderId="10" xfId="0" applyNumberFormat="1" applyFont="1" applyFill="1" applyBorder="1" applyAlignment="1" applyProtection="1">
      <alignment vertical="center" wrapText="1"/>
    </xf>
    <xf numFmtId="0" fontId="0" fillId="2" borderId="4" xfId="0" applyFont="1" applyFill="1" applyBorder="1"/>
    <xf numFmtId="176" fontId="1" fillId="2" borderId="4" xfId="0" applyNumberFormat="1" applyFont="1" applyFill="1" applyBorder="1" applyAlignment="1">
      <alignment horizontal="right"/>
    </xf>
    <xf numFmtId="0" fontId="0" fillId="2" borderId="0" xfId="0" applyFont="1" applyFill="1"/>
    <xf numFmtId="0" fontId="12" fillId="2" borderId="0" xfId="0" applyFont="1" applyFill="1"/>
    <xf numFmtId="0" fontId="5" fillId="2" borderId="0" xfId="0" applyNumberFormat="1" applyFont="1" applyFill="1" applyAlignment="1" applyProtection="1">
      <alignment vertical="center"/>
    </xf>
    <xf numFmtId="0" fontId="5" fillId="2" borderId="0" xfId="0" applyNumberFormat="1" applyFont="1" applyFill="1" applyAlignment="1" applyProtection="1">
      <alignment vertical="center" wrapText="1"/>
    </xf>
    <xf numFmtId="0" fontId="9" fillId="2" borderId="0" xfId="0" applyNumberFormat="1" applyFont="1" applyFill="1" applyProtection="1"/>
    <xf numFmtId="0" fontId="13" fillId="2" borderId="0" xfId="0" applyNumberFormat="1" applyFont="1" applyFill="1" applyAlignment="1" applyProtection="1">
      <alignment horizontal="center"/>
    </xf>
    <xf numFmtId="0" fontId="5" fillId="2" borderId="11" xfId="0" applyNumberFormat="1" applyFont="1" applyFill="1" applyBorder="1" applyAlignment="1" applyProtection="1">
      <alignment horizontal="left" vertical="center"/>
    </xf>
    <xf numFmtId="0" fontId="5" fillId="2" borderId="0" xfId="0" applyNumberFormat="1" applyFont="1" applyFill="1" applyProtection="1"/>
    <xf numFmtId="0" fontId="5" fillId="2" borderId="4" xfId="0" applyNumberFormat="1" applyFont="1" applyFill="1" applyBorder="1" applyAlignment="1" applyProtection="1">
      <alignment horizontal="center" vertical="center" wrapText="1"/>
    </xf>
    <xf numFmtId="0" fontId="14" fillId="2" borderId="4"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5" xfId="0" applyNumberFormat="1" applyFont="1" applyFill="1" applyBorder="1" applyAlignment="1" applyProtection="1">
      <alignment horizontal="center" vertical="center" wrapText="1"/>
    </xf>
    <xf numFmtId="0" fontId="14" fillId="2" borderId="10" xfId="0" applyFont="1" applyFill="1" applyBorder="1" applyAlignment="1">
      <alignment horizontal="center" vertical="center" wrapText="1"/>
    </xf>
    <xf numFmtId="0" fontId="14" fillId="2" borderId="10" xfId="0" applyNumberFormat="1" applyFont="1" applyFill="1" applyBorder="1" applyAlignment="1" applyProtection="1">
      <alignment horizontal="center" vertical="center" wrapText="1"/>
    </xf>
    <xf numFmtId="0" fontId="14" fillId="2" borderId="7" xfId="0" applyFont="1" applyFill="1" applyBorder="1" applyAlignment="1">
      <alignment horizontal="center" vertical="center" wrapText="1"/>
    </xf>
    <xf numFmtId="177" fontId="5" fillId="2" borderId="1"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0" fontId="9" fillId="2" borderId="4" xfId="0" applyNumberFormat="1" applyFont="1" applyFill="1" applyBorder="1" applyProtection="1"/>
    <xf numFmtId="180" fontId="5" fillId="2" borderId="0" xfId="0" applyNumberFormat="1" applyFont="1" applyFill="1" applyAlignment="1" applyProtection="1">
      <alignment horizontal="right" vertical="center"/>
    </xf>
    <xf numFmtId="180" fontId="5" fillId="2" borderId="0" xfId="0" applyNumberFormat="1" applyFont="1" applyFill="1" applyAlignment="1" applyProtection="1">
      <alignment horizontal="right"/>
    </xf>
    <xf numFmtId="0" fontId="12" fillId="2" borderId="4" xfId="0" applyFont="1" applyFill="1" applyBorder="1"/>
    <xf numFmtId="0" fontId="0" fillId="0" borderId="0" xfId="0" applyAlignment="1">
      <alignment vertical="center"/>
    </xf>
    <xf numFmtId="0" fontId="11" fillId="0" borderId="0" xfId="0" applyNumberFormat="1" applyFont="1" applyFill="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4" fontId="1" fillId="2" borderId="4" xfId="0" applyNumberFormat="1" applyFont="1" applyFill="1" applyBorder="1" applyAlignment="1" applyProtection="1">
      <alignment horizontal="right" vertical="center"/>
    </xf>
    <xf numFmtId="0" fontId="1" fillId="2" borderId="9" xfId="0" applyNumberFormat="1" applyFont="1" applyFill="1" applyBorder="1" applyAlignment="1" applyProtection="1">
      <alignment vertical="center"/>
    </xf>
    <xf numFmtId="0" fontId="1" fillId="0" borderId="4" xfId="0" applyFont="1" applyFill="1" applyBorder="1" applyAlignment="1">
      <alignment horizontal="left" vertical="center" wrapText="1"/>
    </xf>
    <xf numFmtId="0" fontId="1" fillId="2" borderId="9" xfId="0" applyNumberFormat="1" applyFont="1" applyFill="1" applyBorder="1" applyAlignment="1" applyProtection="1">
      <alignment horizontal="left" vertical="center" wrapText="1"/>
    </xf>
    <xf numFmtId="0" fontId="1" fillId="0" borderId="4" xfId="0" applyFont="1" applyBorder="1" applyAlignment="1">
      <alignment horizontal="left" vertical="center" wrapText="1"/>
    </xf>
    <xf numFmtId="4" fontId="1" fillId="2" borderId="8" xfId="0" applyNumberFormat="1" applyFont="1" applyFill="1" applyBorder="1" applyAlignment="1" applyProtection="1"/>
    <xf numFmtId="4" fontId="1" fillId="2" borderId="4" xfId="0" applyNumberFormat="1" applyFont="1" applyFill="1" applyBorder="1" applyAlignment="1" applyProtection="1"/>
    <xf numFmtId="0" fontId="4" fillId="0" borderId="4" xfId="0" applyFont="1" applyBorder="1" applyAlignment="1">
      <alignment horizontal="left" vertical="center"/>
    </xf>
    <xf numFmtId="4" fontId="1" fillId="2" borderId="7" xfId="0" applyNumberFormat="1" applyFont="1" applyFill="1" applyBorder="1" applyProtection="1"/>
    <xf numFmtId="4" fontId="1" fillId="2" borderId="4" xfId="0" applyNumberFormat="1" applyFont="1" applyFill="1" applyBorder="1" applyProtection="1"/>
    <xf numFmtId="0" fontId="1" fillId="2" borderId="4" xfId="0" applyNumberFormat="1" applyFont="1" applyFill="1" applyBorder="1" applyAlignment="1" applyProtection="1">
      <alignment horizontal="left" vertical="center" wrapText="1"/>
    </xf>
    <xf numFmtId="0" fontId="1" fillId="0" borderId="4" xfId="0" applyFont="1" applyBorder="1" applyAlignment="1">
      <alignment horizontal="left" vertical="center"/>
    </xf>
    <xf numFmtId="0" fontId="4" fillId="0" borderId="4" xfId="0" applyFont="1" applyBorder="1" applyAlignment="1">
      <alignment horizontal="center"/>
    </xf>
    <xf numFmtId="4" fontId="1" fillId="2" borderId="7" xfId="0" applyNumberFormat="1" applyFont="1" applyFill="1" applyBorder="1" applyAlignment="1" applyProtection="1">
      <alignment horizontal="right" vertical="center" wrapText="1"/>
    </xf>
    <xf numFmtId="4" fontId="1" fillId="2" borderId="10" xfId="0" applyNumberFormat="1" applyFont="1" applyFill="1" applyBorder="1" applyProtection="1"/>
    <xf numFmtId="4" fontId="1" fillId="0" borderId="10" xfId="0" applyNumberFormat="1" applyFont="1" applyFill="1" applyBorder="1" applyAlignment="1" applyProtection="1">
      <alignment horizontal="right" vertical="center" wrapText="1"/>
    </xf>
    <xf numFmtId="0" fontId="4" fillId="0" borderId="1" xfId="0" applyFont="1" applyBorder="1" applyAlignment="1">
      <alignment horizontal="left" vertical="center"/>
    </xf>
    <xf numFmtId="0" fontId="1" fillId="0" borderId="9" xfId="0" applyNumberFormat="1" applyFont="1" applyFill="1" applyBorder="1" applyAlignment="1" applyProtection="1">
      <alignment vertical="center"/>
    </xf>
    <xf numFmtId="0" fontId="1" fillId="0" borderId="4" xfId="0" applyNumberFormat="1" applyFont="1" applyFill="1" applyBorder="1" applyProtection="1"/>
    <xf numFmtId="4" fontId="1" fillId="0" borderId="10" xfId="0" applyNumberFormat="1" applyFont="1" applyFill="1" applyBorder="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tabSelected="1" zoomScale="89" zoomScaleNormal="89" workbookViewId="0">
      <selection activeCell="B24" sqref="B24"/>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56"/>
      <c r="H1" s="22"/>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row>
    <row r="2" ht="21" customHeight="1" spans="1:256">
      <c r="A2" s="218" t="s">
        <v>1</v>
      </c>
      <c r="B2" s="218"/>
      <c r="C2" s="218"/>
      <c r="D2" s="218"/>
      <c r="E2" s="218"/>
      <c r="F2" s="218"/>
      <c r="G2" s="155"/>
      <c r="H2" s="155"/>
      <c r="I2" s="155"/>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row>
    <row r="3" ht="21" customHeight="1" spans="1:256">
      <c r="A3" s="93" t="s">
        <v>2</v>
      </c>
      <c r="B3" s="94"/>
      <c r="C3" s="94"/>
      <c r="D3" s="2"/>
      <c r="E3" s="2"/>
      <c r="G3" s="56"/>
      <c r="H3" s="156" t="s">
        <v>3</v>
      </c>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c r="IV3" s="56"/>
    </row>
    <row r="4" s="54" customFormat="1" ht="21" customHeight="1" spans="1:8">
      <c r="A4" s="143" t="s">
        <v>4</v>
      </c>
      <c r="B4" s="143" t="s">
        <v>5</v>
      </c>
      <c r="C4" s="143" t="s">
        <v>6</v>
      </c>
      <c r="D4" s="139"/>
      <c r="E4" s="139"/>
      <c r="F4" s="139"/>
      <c r="G4" s="219"/>
      <c r="H4" s="157"/>
    </row>
    <row r="5" s="54" customFormat="1" ht="21" customHeight="1" spans="1:8">
      <c r="A5" s="67" t="s">
        <v>7</v>
      </c>
      <c r="B5" s="97" t="s">
        <v>8</v>
      </c>
      <c r="C5" s="119" t="s">
        <v>9</v>
      </c>
      <c r="D5" s="97" t="s">
        <v>8</v>
      </c>
      <c r="E5" s="119" t="s">
        <v>10</v>
      </c>
      <c r="F5" s="97" t="s">
        <v>8</v>
      </c>
      <c r="G5" s="9" t="s">
        <v>11</v>
      </c>
      <c r="H5" s="97" t="s">
        <v>8</v>
      </c>
    </row>
    <row r="6" s="1" customFormat="1" ht="21" customHeight="1" spans="1:256">
      <c r="A6" s="158" t="s">
        <v>12</v>
      </c>
      <c r="B6" s="159">
        <v>768.33</v>
      </c>
      <c r="C6" s="160" t="s">
        <v>13</v>
      </c>
      <c r="D6" s="159">
        <f>987.67+43.26</f>
        <v>1030.93</v>
      </c>
      <c r="E6" s="160" t="s">
        <v>14</v>
      </c>
      <c r="F6" s="159">
        <f>SUM(F7:F9)</f>
        <v>1298.48</v>
      </c>
      <c r="G6" s="158" t="s">
        <v>15</v>
      </c>
      <c r="H6" s="159">
        <v>433.33</v>
      </c>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1" customFormat="1" ht="21" customHeight="1" spans="1:256">
      <c r="A7" s="158" t="s">
        <v>16</v>
      </c>
      <c r="B7" s="159">
        <v>768.33</v>
      </c>
      <c r="C7" s="160" t="s">
        <v>17</v>
      </c>
      <c r="D7" s="159"/>
      <c r="E7" s="160" t="s">
        <v>18</v>
      </c>
      <c r="F7" s="159">
        <v>433.33</v>
      </c>
      <c r="G7" s="158" t="s">
        <v>19</v>
      </c>
      <c r="H7" s="159">
        <f>214+139.4</f>
        <v>353.4</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row>
    <row r="8" s="1" customFormat="1" ht="21" customHeight="1" spans="1:256">
      <c r="A8" s="158" t="s">
        <v>20</v>
      </c>
      <c r="B8" s="159"/>
      <c r="C8" s="160" t="s">
        <v>21</v>
      </c>
      <c r="D8" s="159"/>
      <c r="E8" s="160" t="s">
        <v>22</v>
      </c>
      <c r="F8" s="159">
        <v>353.4</v>
      </c>
      <c r="G8" s="158" t="s">
        <v>23</v>
      </c>
      <c r="H8" s="159">
        <f>234.76+363.44</f>
        <v>598.2</v>
      </c>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row>
    <row r="9" s="1" customFormat="1" ht="21" customHeight="1" spans="1:256">
      <c r="A9" s="158" t="s">
        <v>24</v>
      </c>
      <c r="B9" s="159"/>
      <c r="C9" s="160" t="s">
        <v>25</v>
      </c>
      <c r="D9" s="159"/>
      <c r="E9" s="160" t="s">
        <v>26</v>
      </c>
      <c r="F9" s="159">
        <v>511.75</v>
      </c>
      <c r="G9" s="158" t="s">
        <v>27</v>
      </c>
      <c r="H9" s="159">
        <f>3.92+8</f>
        <v>11.92</v>
      </c>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row>
    <row r="10" s="1" customFormat="1" ht="21" customHeight="1" spans="1:256">
      <c r="A10" s="158" t="s">
        <v>28</v>
      </c>
      <c r="B10" s="159"/>
      <c r="C10" s="160" t="s">
        <v>29</v>
      </c>
      <c r="D10" s="159">
        <v>38.43</v>
      </c>
      <c r="E10" s="162" t="s">
        <v>30</v>
      </c>
      <c r="F10" s="16">
        <f>SUM(F11:F19)</f>
        <v>619.62</v>
      </c>
      <c r="G10" s="158" t="s">
        <v>31</v>
      </c>
      <c r="H10" s="159"/>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row>
    <row r="11" s="1" customFormat="1" ht="21" customHeight="1" spans="1:256">
      <c r="A11" s="162" t="s">
        <v>32</v>
      </c>
      <c r="B11" s="159"/>
      <c r="C11" s="160" t="s">
        <v>33</v>
      </c>
      <c r="D11" s="159"/>
      <c r="E11" s="162" t="s">
        <v>34</v>
      </c>
      <c r="F11" s="16"/>
      <c r="G11" s="158" t="s">
        <v>35</v>
      </c>
      <c r="H11" s="159"/>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row>
    <row r="12" s="1" customFormat="1" ht="21" customHeight="1" spans="1:256">
      <c r="A12" s="162" t="s">
        <v>36</v>
      </c>
      <c r="B12" s="16"/>
      <c r="C12" s="160" t="s">
        <v>37</v>
      </c>
      <c r="D12" s="159">
        <v>74.61</v>
      </c>
      <c r="E12" s="162" t="s">
        <v>38</v>
      </c>
      <c r="F12" s="159"/>
      <c r="G12" s="158" t="s">
        <v>39</v>
      </c>
      <c r="H12" s="159"/>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1" customFormat="1" ht="21" customHeight="1" spans="1:256">
      <c r="A13" s="162" t="s">
        <v>40</v>
      </c>
      <c r="B13" s="16"/>
      <c r="C13" s="160" t="s">
        <v>41</v>
      </c>
      <c r="D13" s="159"/>
      <c r="E13" s="158" t="s">
        <v>42</v>
      </c>
      <c r="F13" s="159"/>
      <c r="G13" s="158" t="s">
        <v>43</v>
      </c>
      <c r="H13" s="159"/>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1" customFormat="1" ht="21" customHeight="1" spans="1:256">
      <c r="A14" s="162" t="s">
        <v>44</v>
      </c>
      <c r="B14" s="220"/>
      <c r="C14" s="160" t="s">
        <v>45</v>
      </c>
      <c r="D14" s="159">
        <v>55.98</v>
      </c>
      <c r="E14" s="158" t="s">
        <v>46</v>
      </c>
      <c r="F14" s="159">
        <v>598.2</v>
      </c>
      <c r="G14" s="158" t="s">
        <v>47</v>
      </c>
      <c r="H14" s="159">
        <f>152.88+358.87</f>
        <v>511.75</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1" customFormat="1" ht="21" customHeight="1" spans="1:256">
      <c r="A15" s="162" t="s">
        <v>48</v>
      </c>
      <c r="B15" s="220"/>
      <c r="C15" s="160" t="s">
        <v>49</v>
      </c>
      <c r="D15" s="159">
        <f>174.92+35.26+32.89+64.94</f>
        <v>308.01</v>
      </c>
      <c r="E15" s="158" t="s">
        <v>50</v>
      </c>
      <c r="F15" s="159">
        <v>11.92</v>
      </c>
      <c r="G15" s="158" t="s">
        <v>51</v>
      </c>
      <c r="H15" s="159"/>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1" customFormat="1" ht="21" customHeight="1" spans="1:256">
      <c r="A16" s="162"/>
      <c r="B16" s="16"/>
      <c r="C16" s="221" t="s">
        <v>52</v>
      </c>
      <c r="D16" s="16"/>
      <c r="E16" s="158" t="s">
        <v>53</v>
      </c>
      <c r="F16" s="159"/>
      <c r="G16" s="158" t="s">
        <v>54</v>
      </c>
      <c r="H16" s="159"/>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1" customFormat="1" ht="21" customHeight="1" spans="1:256">
      <c r="A17" s="222" t="s">
        <v>55</v>
      </c>
      <c r="B17" s="16"/>
      <c r="C17" s="223" t="s">
        <v>56</v>
      </c>
      <c r="D17" s="16">
        <v>29.16</v>
      </c>
      <c r="E17" s="158" t="s">
        <v>57</v>
      </c>
      <c r="F17" s="159"/>
      <c r="G17" s="158" t="s">
        <v>58</v>
      </c>
      <c r="H17" s="159">
        <v>9.5</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1" customFormat="1" ht="21" customHeight="1" spans="1:256">
      <c r="A18" s="222" t="s">
        <v>59</v>
      </c>
      <c r="B18" s="16"/>
      <c r="C18" s="223" t="s">
        <v>60</v>
      </c>
      <c r="D18" s="16"/>
      <c r="E18" s="158" t="s">
        <v>61</v>
      </c>
      <c r="F18" s="159"/>
      <c r="G18" s="158" t="s">
        <v>62</v>
      </c>
      <c r="H18" s="16">
        <v>2093.85</v>
      </c>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1" customFormat="1" ht="21" customHeight="1" spans="1:256">
      <c r="A19" s="224"/>
      <c r="B19" s="16"/>
      <c r="C19" s="223" t="s">
        <v>63</v>
      </c>
      <c r="D19" s="16"/>
      <c r="E19" s="158" t="s">
        <v>64</v>
      </c>
      <c r="F19" s="159">
        <v>9.5</v>
      </c>
      <c r="G19" s="158"/>
      <c r="H19" s="225"/>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1" customFormat="1" ht="21" customHeight="1" spans="1:256">
      <c r="A20" s="224" t="s">
        <v>65</v>
      </c>
      <c r="B20" s="16">
        <v>530</v>
      </c>
      <c r="C20" s="223" t="s">
        <v>66</v>
      </c>
      <c r="D20" s="16"/>
      <c r="E20" s="158" t="s">
        <v>67</v>
      </c>
      <c r="F20" s="16">
        <v>2093.85</v>
      </c>
      <c r="G20" s="158"/>
      <c r="H20" s="226"/>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1" customFormat="1" ht="21" customHeight="1" spans="1:256">
      <c r="A21" s="227" t="s">
        <v>68</v>
      </c>
      <c r="B21" s="16">
        <v>530</v>
      </c>
      <c r="C21" s="223" t="s">
        <v>69</v>
      </c>
      <c r="D21" s="16"/>
      <c r="E21" s="160"/>
      <c r="F21" s="167"/>
      <c r="G21" s="162"/>
      <c r="H21" s="228"/>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row>
    <row r="22" s="1" customFormat="1" ht="21" customHeight="1" spans="1:256">
      <c r="A22" s="227" t="s">
        <v>70</v>
      </c>
      <c r="B22" s="16"/>
      <c r="C22" s="223" t="s">
        <v>71</v>
      </c>
      <c r="D22" s="16"/>
      <c r="E22" s="160"/>
      <c r="F22" s="159"/>
      <c r="G22" s="162"/>
      <c r="H22" s="229"/>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row>
    <row r="23" s="1" customFormat="1" ht="21" customHeight="1" spans="1:256">
      <c r="A23" s="227"/>
      <c r="B23" s="16"/>
      <c r="C23" s="230" t="s">
        <v>72</v>
      </c>
      <c r="D23" s="159">
        <f>380.98+2093.85</f>
        <v>2474.83</v>
      </c>
      <c r="E23" s="160"/>
      <c r="F23" s="159"/>
      <c r="G23" s="162"/>
      <c r="H23" s="229"/>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row>
    <row r="24" s="1" customFormat="1" ht="21" customHeight="1" spans="1:256">
      <c r="A24" s="231" t="s">
        <v>73</v>
      </c>
      <c r="B24" s="16">
        <v>2388.94</v>
      </c>
      <c r="C24" s="165" t="s">
        <v>74</v>
      </c>
      <c r="D24" s="159"/>
      <c r="E24" s="221"/>
      <c r="F24" s="159"/>
      <c r="G24" s="162"/>
      <c r="H24" s="229"/>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row>
    <row r="25" s="1" customFormat="1" ht="21" customHeight="1" spans="1:256">
      <c r="A25" s="232"/>
      <c r="B25" s="16"/>
      <c r="C25" s="165" t="s">
        <v>75</v>
      </c>
      <c r="D25" s="159"/>
      <c r="E25" s="160"/>
      <c r="F25" s="159"/>
      <c r="G25" s="162"/>
      <c r="H25" s="229"/>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1" customFormat="1" ht="21" customHeight="1" spans="1:256">
      <c r="A26" s="232"/>
      <c r="B26" s="16"/>
      <c r="C26" s="165" t="s">
        <v>76</v>
      </c>
      <c r="D26" s="159"/>
      <c r="E26" s="160"/>
      <c r="F26" s="16"/>
      <c r="G26" s="162"/>
      <c r="H26" s="229"/>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1" customFormat="1" ht="21" customHeight="1" spans="1:256">
      <c r="A27" s="224" t="s">
        <v>77</v>
      </c>
      <c r="B27" s="233">
        <v>324.68</v>
      </c>
      <c r="C27" s="165" t="s">
        <v>78</v>
      </c>
      <c r="D27" s="16"/>
      <c r="E27" s="221"/>
      <c r="F27" s="167"/>
      <c r="G27" s="162"/>
      <c r="H27" s="23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1" customFormat="1" ht="21" customHeight="1" spans="1:256">
      <c r="A28" s="227"/>
      <c r="B28" s="235"/>
      <c r="C28" s="119" t="s">
        <v>79</v>
      </c>
      <c r="D28" s="233">
        <f>SUM(D6:D26)</f>
        <v>4011.95</v>
      </c>
      <c r="E28" s="170" t="s">
        <v>79</v>
      </c>
      <c r="F28" s="16">
        <f>F6+F10+F20</f>
        <v>4011.95</v>
      </c>
      <c r="G28" s="169" t="s">
        <v>79</v>
      </c>
      <c r="H28" s="16">
        <f>SUM(H6:H27)</f>
        <v>4011.95</v>
      </c>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1" customFormat="1" ht="21" customHeight="1" spans="1:256">
      <c r="A29" s="227"/>
      <c r="B29" s="16"/>
      <c r="C29" s="221"/>
      <c r="D29" s="233"/>
      <c r="E29" s="162"/>
      <c r="F29" s="233"/>
      <c r="G29" s="162"/>
      <c r="H29" s="228"/>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ht="21" customHeight="1" spans="1:256">
      <c r="A30" s="236"/>
      <c r="B30" s="77"/>
      <c r="C30" s="237"/>
      <c r="D30" s="235"/>
      <c r="E30" s="238"/>
      <c r="F30" s="239"/>
      <c r="G30" s="238"/>
      <c r="H30" s="239"/>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c r="IT30" s="56"/>
      <c r="IU30" s="56"/>
      <c r="IV30" s="56"/>
    </row>
    <row r="31" s="1" customFormat="1" ht="21" customHeight="1" spans="1:256">
      <c r="A31" s="169" t="s">
        <v>80</v>
      </c>
      <c r="B31" s="78">
        <f>B6+B17+B18+B20+B24+B27</f>
        <v>4011.95</v>
      </c>
      <c r="C31" s="170" t="s">
        <v>81</v>
      </c>
      <c r="D31" s="233">
        <v>4011.95</v>
      </c>
      <c r="E31" s="170" t="s">
        <v>81</v>
      </c>
      <c r="F31" s="16">
        <v>4011.95</v>
      </c>
      <c r="G31" s="169" t="s">
        <v>81</v>
      </c>
      <c r="H31" s="16">
        <v>4011.95</v>
      </c>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row>
    <row r="32" s="217" customFormat="1" ht="24" customHeight="1" spans="1:256">
      <c r="A32" s="56"/>
      <c r="B32" s="56"/>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c r="IV32" s="55"/>
    </row>
    <row r="33" ht="24" customHeight="1" spans="1:256">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c r="IT33" s="56"/>
      <c r="IU33" s="56"/>
      <c r="IV33" s="56"/>
    </row>
    <row r="34" ht="24" customHeight="1" spans="1:256">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c r="IS34" s="56"/>
      <c r="IT34" s="56"/>
      <c r="IU34" s="56"/>
      <c r="IV34" s="56"/>
    </row>
    <row r="35" ht="24" customHeight="1" spans="1:256">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c r="IQ35" s="56"/>
      <c r="IR35" s="56"/>
      <c r="IS35" s="56"/>
      <c r="IT35" s="56"/>
      <c r="IU35" s="56"/>
      <c r="IV35" s="56"/>
    </row>
    <row r="36" ht="24" customHeight="1" spans="3:2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56"/>
      <c r="IQ36" s="56"/>
      <c r="IR36" s="56"/>
      <c r="IS36" s="56"/>
      <c r="IT36" s="56"/>
      <c r="IU36" s="56"/>
      <c r="IV36" s="56"/>
    </row>
    <row r="37" ht="24" customHeight="1" spans="3:2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56"/>
      <c r="FL37" s="56"/>
      <c r="FM37" s="56"/>
      <c r="FN37" s="56"/>
      <c r="FO37" s="56"/>
      <c r="FP37" s="56"/>
      <c r="FQ37" s="56"/>
      <c r="FR37" s="56"/>
      <c r="FS37" s="56"/>
      <c r="FT37" s="56"/>
      <c r="FU37" s="56"/>
      <c r="FV37" s="56"/>
      <c r="FW37" s="56"/>
      <c r="FX37" s="56"/>
      <c r="FY37" s="56"/>
      <c r="FZ37" s="56"/>
      <c r="GA37" s="56"/>
      <c r="GB37" s="56"/>
      <c r="GC37" s="56"/>
      <c r="GD37" s="56"/>
      <c r="GE37" s="56"/>
      <c r="GF37" s="56"/>
      <c r="GG37" s="56"/>
      <c r="GH37" s="56"/>
      <c r="GI37" s="56"/>
      <c r="GJ37" s="56"/>
      <c r="GK37" s="56"/>
      <c r="GL37" s="56"/>
      <c r="GM37" s="56"/>
      <c r="GN37" s="56"/>
      <c r="GO37" s="56"/>
      <c r="GP37" s="56"/>
      <c r="GQ37" s="56"/>
      <c r="GR37" s="56"/>
      <c r="GS37" s="56"/>
      <c r="GT37" s="56"/>
      <c r="GU37" s="56"/>
      <c r="GV37" s="56"/>
      <c r="GW37" s="56"/>
      <c r="GX37" s="56"/>
      <c r="GY37" s="56"/>
      <c r="GZ37" s="56"/>
      <c r="HA37" s="56"/>
      <c r="HB37" s="56"/>
      <c r="HC37" s="56"/>
      <c r="HD37" s="56"/>
      <c r="HE37" s="56"/>
      <c r="HF37" s="56"/>
      <c r="HG37" s="56"/>
      <c r="HH37" s="56"/>
      <c r="HI37" s="56"/>
      <c r="HJ37" s="56"/>
      <c r="HK37" s="56"/>
      <c r="HL37" s="56"/>
      <c r="HM37" s="56"/>
      <c r="HN37" s="56"/>
      <c r="HO37" s="56"/>
      <c r="HP37" s="56"/>
      <c r="HQ37" s="56"/>
      <c r="HR37" s="56"/>
      <c r="HS37" s="56"/>
      <c r="HT37" s="56"/>
      <c r="HU37" s="56"/>
      <c r="HV37" s="56"/>
      <c r="HW37" s="56"/>
      <c r="HX37" s="56"/>
      <c r="HY37" s="56"/>
      <c r="HZ37" s="56"/>
      <c r="IA37" s="56"/>
      <c r="IB37" s="56"/>
      <c r="IC37" s="56"/>
      <c r="ID37" s="56"/>
      <c r="IE37" s="56"/>
      <c r="IF37" s="56"/>
      <c r="IG37" s="56"/>
      <c r="IH37" s="56"/>
      <c r="II37" s="56"/>
      <c r="IJ37" s="56"/>
      <c r="IK37" s="56"/>
      <c r="IL37" s="56"/>
      <c r="IM37" s="56"/>
      <c r="IN37" s="56"/>
      <c r="IO37" s="56"/>
      <c r="IP37" s="56"/>
      <c r="IQ37" s="56"/>
      <c r="IR37" s="56"/>
      <c r="IS37" s="56"/>
      <c r="IT37" s="56"/>
      <c r="IU37" s="56"/>
      <c r="IV37" s="56"/>
    </row>
  </sheetData>
  <mergeCells count="1">
    <mergeCell ref="A3:C3"/>
  </mergeCells>
  <printOptions horizontalCentered="1"/>
  <pageMargins left="0.196527777777778" right="0.196527777777778" top="0.786805555555556" bottom="0.590277777777778" header="0" footer="0"/>
  <pageSetup paperSize="9" scale="6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topLeftCell="A3" workbookViewId="0">
      <selection activeCell="E6" sqref="E6:E15"/>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2" t="s">
        <v>222</v>
      </c>
      <c r="B1" s="114"/>
      <c r="C1" s="114"/>
      <c r="D1" s="115"/>
      <c r="E1" s="115"/>
      <c r="F1" s="115"/>
      <c r="G1" s="115"/>
      <c r="H1" s="115"/>
      <c r="I1" s="115"/>
      <c r="J1" s="115"/>
      <c r="K1" s="115"/>
      <c r="L1" s="115"/>
      <c r="M1" s="134"/>
      <c r="N1" s="134"/>
      <c r="O1" s="134"/>
      <c r="P1" s="124"/>
    </row>
    <row r="2" ht="22.5" customHeight="1" spans="1:16">
      <c r="A2" s="81" t="s">
        <v>223</v>
      </c>
      <c r="B2" s="81"/>
      <c r="C2" s="81"/>
      <c r="D2" s="81"/>
      <c r="E2" s="81"/>
      <c r="F2" s="81"/>
      <c r="G2" s="81"/>
      <c r="H2" s="81"/>
      <c r="I2" s="81"/>
      <c r="J2" s="81"/>
      <c r="K2" s="81"/>
      <c r="L2" s="81"/>
      <c r="M2" s="81"/>
      <c r="N2" s="81"/>
      <c r="O2" s="81"/>
      <c r="P2" s="81"/>
    </row>
    <row r="3" ht="22.5" customHeight="1" spans="1:16">
      <c r="A3" s="116" t="s">
        <v>2</v>
      </c>
      <c r="B3" s="117"/>
      <c r="C3" s="117"/>
      <c r="D3" s="172"/>
      <c r="E3" s="117"/>
      <c r="F3" s="117"/>
      <c r="G3" s="118"/>
      <c r="H3" s="118"/>
      <c r="I3" s="118"/>
      <c r="J3" s="118"/>
      <c r="K3" s="118"/>
      <c r="L3" s="118"/>
      <c r="M3" s="135"/>
      <c r="N3" s="135"/>
      <c r="O3" s="135"/>
      <c r="P3" s="125" t="s">
        <v>84</v>
      </c>
    </row>
    <row r="4" ht="22.5" customHeight="1" spans="1:16">
      <c r="A4" s="26" t="s">
        <v>143</v>
      </c>
      <c r="B4" s="26"/>
      <c r="C4" s="10"/>
      <c r="D4" s="41" t="s">
        <v>112</v>
      </c>
      <c r="E4" s="173" t="s">
        <v>86</v>
      </c>
      <c r="F4" s="62" t="s">
        <v>224</v>
      </c>
      <c r="G4" s="67" t="s">
        <v>225</v>
      </c>
      <c r="H4" s="67" t="s">
        <v>226</v>
      </c>
      <c r="I4" s="67" t="s">
        <v>227</v>
      </c>
      <c r="J4" s="67" t="s">
        <v>228</v>
      </c>
      <c r="K4" s="67" t="s">
        <v>229</v>
      </c>
      <c r="L4" s="67" t="s">
        <v>230</v>
      </c>
      <c r="M4" s="67" t="s">
        <v>231</v>
      </c>
      <c r="N4" s="67" t="s">
        <v>232</v>
      </c>
      <c r="O4" s="67" t="s">
        <v>233</v>
      </c>
      <c r="P4" s="14" t="s">
        <v>234</v>
      </c>
    </row>
    <row r="5" ht="38.25" customHeight="1" spans="1:16">
      <c r="A5" s="111" t="s">
        <v>113</v>
      </c>
      <c r="B5" s="111" t="s">
        <v>114</v>
      </c>
      <c r="C5" s="174" t="s">
        <v>115</v>
      </c>
      <c r="D5" s="41"/>
      <c r="E5" s="175"/>
      <c r="F5" s="67"/>
      <c r="G5" s="67"/>
      <c r="H5" s="67"/>
      <c r="I5" s="67"/>
      <c r="J5" s="67"/>
      <c r="K5" s="67"/>
      <c r="L5" s="67"/>
      <c r="M5" s="67"/>
      <c r="N5" s="67"/>
      <c r="O5" s="67"/>
      <c r="P5" s="14"/>
    </row>
    <row r="6" s="1" customFormat="1" ht="27" customHeight="1" spans="1:16">
      <c r="A6" s="86"/>
      <c r="B6" s="86"/>
      <c r="C6" s="86"/>
      <c r="D6" s="176" t="s">
        <v>105</v>
      </c>
      <c r="E6" s="16">
        <f>SUM(F6:P6)</f>
        <v>480.4</v>
      </c>
      <c r="F6" s="16">
        <f>SUM(F7:F15)</f>
        <v>4.45</v>
      </c>
      <c r="G6" s="16">
        <f t="shared" ref="G6:P6" si="0">SUM(G7:G15)</f>
        <v>0</v>
      </c>
      <c r="H6" s="16">
        <f t="shared" si="0"/>
        <v>0</v>
      </c>
      <c r="I6" s="16">
        <f t="shared" si="0"/>
        <v>0</v>
      </c>
      <c r="J6" s="16">
        <f t="shared" si="0"/>
        <v>398.29</v>
      </c>
      <c r="K6" s="16">
        <f t="shared" si="0"/>
        <v>0</v>
      </c>
      <c r="L6" s="16">
        <f t="shared" si="0"/>
        <v>5</v>
      </c>
      <c r="M6" s="16">
        <f t="shared" si="0"/>
        <v>0</v>
      </c>
      <c r="N6" s="16">
        <f t="shared" si="0"/>
        <v>0</v>
      </c>
      <c r="O6" s="16">
        <f t="shared" si="0"/>
        <v>48.91</v>
      </c>
      <c r="P6" s="16">
        <f t="shared" si="0"/>
        <v>23.75</v>
      </c>
    </row>
    <row r="7" ht="27" customHeight="1" spans="1:16">
      <c r="A7" s="171" t="s">
        <v>116</v>
      </c>
      <c r="B7" s="171" t="s">
        <v>117</v>
      </c>
      <c r="C7" s="171" t="s">
        <v>118</v>
      </c>
      <c r="D7" s="89" t="s">
        <v>119</v>
      </c>
      <c r="E7" s="16">
        <f t="shared" ref="E7:E15" si="1">SUM(F7:P7)</f>
        <v>4.81</v>
      </c>
      <c r="F7" s="16"/>
      <c r="G7" s="16"/>
      <c r="H7" s="16"/>
      <c r="I7" s="16"/>
      <c r="J7" s="16"/>
      <c r="K7" s="16"/>
      <c r="L7" s="16"/>
      <c r="M7" s="16"/>
      <c r="N7" s="16"/>
      <c r="O7" s="16"/>
      <c r="P7" s="16">
        <v>4.81</v>
      </c>
    </row>
    <row r="8" ht="27" customHeight="1" spans="1:16">
      <c r="A8" s="88" t="s">
        <v>120</v>
      </c>
      <c r="B8" s="88" t="s">
        <v>121</v>
      </c>
      <c r="C8" s="88" t="s">
        <v>122</v>
      </c>
      <c r="D8" s="89" t="s">
        <v>123</v>
      </c>
      <c r="E8" s="16">
        <f t="shared" si="1"/>
        <v>24.8</v>
      </c>
      <c r="F8" s="16"/>
      <c r="G8" s="16"/>
      <c r="H8" s="16"/>
      <c r="I8" s="16"/>
      <c r="J8" s="16">
        <v>17.31</v>
      </c>
      <c r="K8" s="16"/>
      <c r="L8" s="16">
        <v>5</v>
      </c>
      <c r="M8" s="16"/>
      <c r="N8" s="16"/>
      <c r="O8" s="16"/>
      <c r="P8" s="16">
        <f>0.09+2.4</f>
        <v>2.49</v>
      </c>
    </row>
    <row r="9" ht="27" customHeight="1" spans="1:19">
      <c r="A9" s="88" t="s">
        <v>124</v>
      </c>
      <c r="B9" s="88" t="s">
        <v>118</v>
      </c>
      <c r="C9" s="88" t="s">
        <v>118</v>
      </c>
      <c r="D9" s="89" t="s">
        <v>125</v>
      </c>
      <c r="E9" s="16">
        <f t="shared" si="1"/>
        <v>0.09</v>
      </c>
      <c r="F9" s="16"/>
      <c r="G9" s="16"/>
      <c r="H9" s="16"/>
      <c r="I9" s="16"/>
      <c r="J9" s="16"/>
      <c r="K9" s="16"/>
      <c r="L9" s="16"/>
      <c r="M9" s="16"/>
      <c r="N9" s="16"/>
      <c r="O9" s="16"/>
      <c r="P9" s="16">
        <v>0.09</v>
      </c>
      <c r="R9" s="20"/>
      <c r="S9" s="20"/>
    </row>
    <row r="10" s="79" customFormat="1" ht="27" customHeight="1" spans="1:19">
      <c r="A10" s="88" t="s">
        <v>126</v>
      </c>
      <c r="B10" s="88" t="s">
        <v>122</v>
      </c>
      <c r="C10" s="88" t="s">
        <v>118</v>
      </c>
      <c r="D10" s="89" t="s">
        <v>127</v>
      </c>
      <c r="E10" s="16">
        <f t="shared" si="1"/>
        <v>9.96</v>
      </c>
      <c r="F10" s="16"/>
      <c r="G10" s="16"/>
      <c r="H10" s="92"/>
      <c r="I10" s="92"/>
      <c r="J10" s="92"/>
      <c r="K10" s="92"/>
      <c r="L10" s="92"/>
      <c r="M10" s="92"/>
      <c r="N10" s="92"/>
      <c r="O10" s="92"/>
      <c r="P10" s="92">
        <v>9.96</v>
      </c>
      <c r="Q10" s="126"/>
      <c r="S10" s="126"/>
    </row>
    <row r="11" s="79" customFormat="1" ht="27" customHeight="1" spans="1:19">
      <c r="A11" s="88" t="s">
        <v>128</v>
      </c>
      <c r="B11" s="88" t="s">
        <v>118</v>
      </c>
      <c r="C11" s="88" t="s">
        <v>129</v>
      </c>
      <c r="D11" s="89" t="s">
        <v>130</v>
      </c>
      <c r="E11" s="16">
        <f t="shared" si="1"/>
        <v>55.19</v>
      </c>
      <c r="F11" s="16">
        <v>2.28</v>
      </c>
      <c r="G11" s="16"/>
      <c r="H11" s="92"/>
      <c r="I11" s="92"/>
      <c r="J11" s="92"/>
      <c r="K11" s="92"/>
      <c r="L11" s="92"/>
      <c r="M11" s="92"/>
      <c r="N11" s="92"/>
      <c r="O11" s="92">
        <v>48.91</v>
      </c>
      <c r="P11" s="92">
        <f>2.4+1.21+0.24+0.15</f>
        <v>4</v>
      </c>
      <c r="R11" s="126"/>
      <c r="S11" s="126"/>
    </row>
    <row r="12" s="79" customFormat="1" ht="27" customHeight="1" spans="1:18">
      <c r="A12" s="88" t="s">
        <v>128</v>
      </c>
      <c r="B12" s="88" t="s">
        <v>131</v>
      </c>
      <c r="C12" s="88" t="s">
        <v>129</v>
      </c>
      <c r="D12" s="89" t="s">
        <v>132</v>
      </c>
      <c r="E12" s="16">
        <f t="shared" si="1"/>
        <v>2.23</v>
      </c>
      <c r="F12" s="92">
        <v>2.17</v>
      </c>
      <c r="G12" s="92"/>
      <c r="H12" s="92"/>
      <c r="I12" s="92"/>
      <c r="J12" s="92"/>
      <c r="K12" s="92"/>
      <c r="L12" s="92"/>
      <c r="M12" s="92"/>
      <c r="N12" s="92"/>
      <c r="O12" s="92"/>
      <c r="P12" s="92">
        <v>0.06</v>
      </c>
      <c r="Q12" s="126"/>
      <c r="R12" s="126"/>
    </row>
    <row r="13" s="79" customFormat="1" ht="27" customHeight="1" spans="1:16">
      <c r="A13" s="88" t="s">
        <v>128</v>
      </c>
      <c r="B13" s="88" t="s">
        <v>117</v>
      </c>
      <c r="C13" s="88" t="s">
        <v>129</v>
      </c>
      <c r="D13" s="89" t="s">
        <v>133</v>
      </c>
      <c r="E13" s="16">
        <f t="shared" si="1"/>
        <v>2.28</v>
      </c>
      <c r="F13" s="92"/>
      <c r="G13" s="92"/>
      <c r="H13" s="92"/>
      <c r="I13" s="92"/>
      <c r="J13" s="92"/>
      <c r="K13" s="92"/>
      <c r="L13" s="92"/>
      <c r="M13" s="92"/>
      <c r="N13" s="92"/>
      <c r="O13" s="92"/>
      <c r="P13" s="92">
        <v>2.28</v>
      </c>
    </row>
    <row r="14" s="79" customFormat="1" ht="27" customHeight="1" spans="1:16">
      <c r="A14" s="88" t="s">
        <v>134</v>
      </c>
      <c r="B14" s="88" t="s">
        <v>118</v>
      </c>
      <c r="C14" s="88" t="s">
        <v>135</v>
      </c>
      <c r="D14" s="89" t="s">
        <v>130</v>
      </c>
      <c r="E14" s="16">
        <f t="shared" si="1"/>
        <v>0.06</v>
      </c>
      <c r="F14" s="92"/>
      <c r="G14" s="92"/>
      <c r="H14" s="92"/>
      <c r="I14" s="92"/>
      <c r="J14" s="92"/>
      <c r="K14" s="92"/>
      <c r="L14" s="92"/>
      <c r="M14" s="92"/>
      <c r="N14" s="92"/>
      <c r="O14" s="92"/>
      <c r="P14" s="92">
        <v>0.06</v>
      </c>
    </row>
    <row r="15" s="79" customFormat="1" ht="27" customHeight="1" spans="1:16">
      <c r="A15" s="88" t="s">
        <v>138</v>
      </c>
      <c r="B15" s="88" t="s">
        <v>139</v>
      </c>
      <c r="C15" s="88" t="s">
        <v>118</v>
      </c>
      <c r="D15" s="89" t="s">
        <v>140</v>
      </c>
      <c r="E15" s="16">
        <f t="shared" si="1"/>
        <v>380.98</v>
      </c>
      <c r="F15" s="92"/>
      <c r="G15" s="92"/>
      <c r="H15" s="92"/>
      <c r="I15" s="92"/>
      <c r="J15" s="92">
        <v>380.98</v>
      </c>
      <c r="K15" s="92"/>
      <c r="L15" s="92"/>
      <c r="M15" s="92"/>
      <c r="N15" s="92"/>
      <c r="O15" s="92"/>
      <c r="P15" s="92"/>
    </row>
    <row r="16" ht="27" customHeight="1" spans="1:16">
      <c r="A16" s="56"/>
      <c r="B16" s="56"/>
      <c r="C16" s="56"/>
      <c r="D16" s="56"/>
      <c r="E16" s="56"/>
      <c r="F16" s="56"/>
      <c r="G16" s="56"/>
      <c r="H16" s="56"/>
      <c r="I16" s="56"/>
      <c r="J16" s="56"/>
      <c r="K16" s="56"/>
      <c r="L16" s="56"/>
      <c r="M16" s="56"/>
      <c r="N16" s="56"/>
      <c r="O16" s="56"/>
      <c r="P16" s="56"/>
    </row>
    <row r="17" ht="27" customHeight="1" spans="1:16">
      <c r="A17" s="56"/>
      <c r="B17" s="56"/>
      <c r="C17" s="56"/>
      <c r="D17" s="56"/>
      <c r="E17" s="56"/>
      <c r="F17" s="56"/>
      <c r="G17" s="56"/>
      <c r="H17" s="56"/>
      <c r="I17" s="56"/>
      <c r="J17" s="56"/>
      <c r="K17" s="56"/>
      <c r="L17" s="56"/>
      <c r="M17" s="56"/>
      <c r="N17" s="56"/>
      <c r="O17" s="56"/>
      <c r="P17" s="56"/>
    </row>
    <row r="18" ht="27" customHeight="1" spans="1:16">
      <c r="A18" s="56"/>
      <c r="B18" s="56"/>
      <c r="C18" s="56"/>
      <c r="D18" s="56"/>
      <c r="E18" s="56"/>
      <c r="F18" s="56"/>
      <c r="G18" s="56"/>
      <c r="H18" s="56"/>
      <c r="I18" s="56"/>
      <c r="J18" s="56"/>
      <c r="K18" s="56"/>
      <c r="L18" s="56"/>
      <c r="M18" s="56"/>
      <c r="N18" s="56"/>
      <c r="O18" s="56"/>
      <c r="P18" s="56"/>
    </row>
    <row r="19" ht="27" customHeight="1" spans="1:16">
      <c r="A19" s="56"/>
      <c r="B19" s="56"/>
      <c r="C19" s="56"/>
      <c r="D19" s="56"/>
      <c r="E19" s="56"/>
      <c r="F19" s="56"/>
      <c r="G19" s="56"/>
      <c r="H19" s="56"/>
      <c r="I19" s="56"/>
      <c r="J19" s="56"/>
      <c r="K19" s="56"/>
      <c r="L19" s="56"/>
      <c r="M19" s="56"/>
      <c r="N19" s="56"/>
      <c r="O19" s="56"/>
      <c r="P19" s="56"/>
    </row>
    <row r="20" ht="27" customHeight="1" spans="1:16">
      <c r="A20" s="56"/>
      <c r="B20" s="56"/>
      <c r="C20" s="56"/>
      <c r="D20" s="56"/>
      <c r="E20" s="56"/>
      <c r="F20" s="56"/>
      <c r="G20" s="56"/>
      <c r="H20" s="56"/>
      <c r="I20" s="56"/>
      <c r="J20" s="56"/>
      <c r="K20" s="56"/>
      <c r="L20" s="56"/>
      <c r="M20" s="56"/>
      <c r="N20" s="56"/>
      <c r="O20" s="56"/>
      <c r="P20" s="56"/>
    </row>
    <row r="21" ht="27" customHeight="1" spans="1:16">
      <c r="A21" s="56"/>
      <c r="B21" s="56"/>
      <c r="C21" s="56"/>
      <c r="D21" s="56"/>
      <c r="E21" s="56"/>
      <c r="F21" s="56"/>
      <c r="G21" s="56"/>
      <c r="H21" s="56"/>
      <c r="I21" s="56"/>
      <c r="J21" s="56"/>
      <c r="K21" s="56"/>
      <c r="L21" s="56"/>
      <c r="M21" s="56"/>
      <c r="N21" s="56"/>
      <c r="O21" s="56"/>
      <c r="P21" s="56"/>
    </row>
    <row r="22" ht="27" customHeight="1" spans="1:16">
      <c r="A22" s="56"/>
      <c r="B22" s="56"/>
      <c r="C22" s="56"/>
      <c r="D22" s="56"/>
      <c r="E22" s="56"/>
      <c r="F22" s="56"/>
      <c r="G22" s="56"/>
      <c r="H22" s="56"/>
      <c r="I22" s="56"/>
      <c r="J22" s="56"/>
      <c r="K22" s="56"/>
      <c r="L22" s="56"/>
      <c r="M22" s="56"/>
      <c r="N22" s="56"/>
      <c r="O22" s="56"/>
      <c r="P22" s="56"/>
    </row>
    <row r="23" ht="27" customHeight="1" spans="1:16">
      <c r="A23" s="56"/>
      <c r="B23" s="56"/>
      <c r="C23" s="56"/>
      <c r="D23" s="56"/>
      <c r="E23" s="56"/>
      <c r="F23" s="56"/>
      <c r="G23" s="56"/>
      <c r="H23" s="56"/>
      <c r="I23" s="56"/>
      <c r="J23" s="56"/>
      <c r="K23" s="56"/>
      <c r="L23" s="56"/>
      <c r="M23" s="56"/>
      <c r="N23" s="56"/>
      <c r="O23" s="56"/>
      <c r="P23" s="56"/>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196527777777778" right="0.196527777777778" top="0.786805555555556" bottom="0.590277777777778" header="0" footer="0"/>
  <pageSetup paperSize="9" scale="9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3" sqref="A3:F3"/>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 t="s">
        <v>235</v>
      </c>
      <c r="B1" s="114"/>
      <c r="C1" s="114"/>
      <c r="D1" s="115"/>
      <c r="E1" s="115"/>
      <c r="F1" s="115"/>
      <c r="G1" s="115"/>
      <c r="H1" s="115"/>
      <c r="I1" s="115"/>
      <c r="J1" s="124"/>
    </row>
    <row r="2" ht="22.5" customHeight="1" spans="1:10">
      <c r="A2" s="81" t="s">
        <v>236</v>
      </c>
      <c r="B2" s="81"/>
      <c r="C2" s="81"/>
      <c r="D2" s="81"/>
      <c r="E2" s="81"/>
      <c r="F2" s="81"/>
      <c r="G2" s="81"/>
      <c r="H2" s="81"/>
      <c r="I2" s="81"/>
      <c r="J2" s="81"/>
    </row>
    <row r="3" ht="22.5" customHeight="1" spans="1:10">
      <c r="A3" s="116" t="s">
        <v>2</v>
      </c>
      <c r="B3" s="117"/>
      <c r="C3" s="117"/>
      <c r="D3" s="117"/>
      <c r="E3" s="117"/>
      <c r="F3" s="117"/>
      <c r="G3" s="118"/>
      <c r="H3" s="118"/>
      <c r="I3" s="118"/>
      <c r="J3" s="125" t="s">
        <v>84</v>
      </c>
    </row>
    <row r="4" ht="22.5" customHeight="1" spans="1:10">
      <c r="A4" s="9" t="s">
        <v>143</v>
      </c>
      <c r="B4" s="9"/>
      <c r="C4" s="9"/>
      <c r="D4" s="9" t="s">
        <v>159</v>
      </c>
      <c r="E4" s="119" t="s">
        <v>86</v>
      </c>
      <c r="F4" s="67" t="s">
        <v>237</v>
      </c>
      <c r="G4" s="67" t="s">
        <v>231</v>
      </c>
      <c r="H4" s="67" t="s">
        <v>233</v>
      </c>
      <c r="I4" s="67" t="s">
        <v>238</v>
      </c>
      <c r="J4" s="67" t="s">
        <v>234</v>
      </c>
    </row>
    <row r="5" ht="38.25" customHeight="1" spans="1:10">
      <c r="A5" s="9" t="s">
        <v>113</v>
      </c>
      <c r="B5" s="9" t="s">
        <v>114</v>
      </c>
      <c r="C5" s="9" t="s">
        <v>115</v>
      </c>
      <c r="D5" s="9"/>
      <c r="E5" s="119"/>
      <c r="F5" s="67"/>
      <c r="G5" s="67"/>
      <c r="H5" s="67"/>
      <c r="I5" s="67"/>
      <c r="J5" s="67"/>
    </row>
    <row r="6" s="1" customFormat="1" ht="27" customHeight="1" spans="1:10">
      <c r="A6" s="86"/>
      <c r="B6" s="86"/>
      <c r="C6" s="86"/>
      <c r="D6" s="87" t="s">
        <v>105</v>
      </c>
      <c r="E6" s="16">
        <v>480.4</v>
      </c>
      <c r="F6" s="16">
        <f>E6-G6-H6-I6-J6</f>
        <v>403.29</v>
      </c>
      <c r="G6" s="16"/>
      <c r="H6" s="16">
        <f t="shared" ref="H6:J6" si="0">SUM(H7:H15)</f>
        <v>48.91</v>
      </c>
      <c r="I6" s="16">
        <f t="shared" si="0"/>
        <v>4.45</v>
      </c>
      <c r="J6" s="16">
        <f t="shared" si="0"/>
        <v>23.75</v>
      </c>
    </row>
    <row r="7" ht="27" customHeight="1" spans="1:10">
      <c r="A7" s="171" t="s">
        <v>116</v>
      </c>
      <c r="B7" s="171" t="s">
        <v>117</v>
      </c>
      <c r="C7" s="171" t="s">
        <v>118</v>
      </c>
      <c r="D7" s="89" t="s">
        <v>119</v>
      </c>
      <c r="E7" s="16">
        <v>4.81</v>
      </c>
      <c r="F7" s="16">
        <f t="shared" ref="F7:F15" si="1">E7-G7-H7-I7-J7</f>
        <v>0</v>
      </c>
      <c r="G7" s="16"/>
      <c r="H7" s="16"/>
      <c r="I7" s="16"/>
      <c r="J7" s="16">
        <v>4.81</v>
      </c>
    </row>
    <row r="8" ht="27" customHeight="1" spans="1:10">
      <c r="A8" s="88" t="s">
        <v>120</v>
      </c>
      <c r="B8" s="88" t="s">
        <v>121</v>
      </c>
      <c r="C8" s="88" t="s">
        <v>122</v>
      </c>
      <c r="D8" s="89" t="s">
        <v>123</v>
      </c>
      <c r="E8" s="16">
        <v>24.8</v>
      </c>
      <c r="F8" s="16">
        <f t="shared" si="1"/>
        <v>22.31</v>
      </c>
      <c r="G8" s="16"/>
      <c r="H8" s="16"/>
      <c r="I8" s="16"/>
      <c r="J8" s="16">
        <f>0.09+2.4</f>
        <v>2.49</v>
      </c>
    </row>
    <row r="9" ht="27" customHeight="1" spans="1:13">
      <c r="A9" s="88" t="s">
        <v>124</v>
      </c>
      <c r="B9" s="88" t="s">
        <v>118</v>
      </c>
      <c r="C9" s="88" t="s">
        <v>118</v>
      </c>
      <c r="D9" s="89" t="s">
        <v>125</v>
      </c>
      <c r="E9" s="16">
        <v>0.09</v>
      </c>
      <c r="F9" s="16">
        <f t="shared" si="1"/>
        <v>0</v>
      </c>
      <c r="G9" s="16"/>
      <c r="H9" s="16"/>
      <c r="I9" s="16"/>
      <c r="J9" s="16">
        <v>0.09</v>
      </c>
      <c r="L9" s="20"/>
      <c r="M9" s="20"/>
    </row>
    <row r="10" s="79" customFormat="1" ht="27" customHeight="1" spans="1:13">
      <c r="A10" s="88" t="s">
        <v>126</v>
      </c>
      <c r="B10" s="88" t="s">
        <v>122</v>
      </c>
      <c r="C10" s="88" t="s">
        <v>118</v>
      </c>
      <c r="D10" s="89" t="s">
        <v>127</v>
      </c>
      <c r="E10" s="16">
        <v>9.96</v>
      </c>
      <c r="F10" s="16">
        <f t="shared" si="1"/>
        <v>0</v>
      </c>
      <c r="G10" s="16"/>
      <c r="H10" s="92"/>
      <c r="I10" s="16"/>
      <c r="J10" s="92">
        <v>9.96</v>
      </c>
      <c r="K10" s="126"/>
      <c r="M10" s="126"/>
    </row>
    <row r="11" s="79" customFormat="1" ht="27" customHeight="1" spans="1:13">
      <c r="A11" s="88" t="s">
        <v>128</v>
      </c>
      <c r="B11" s="88" t="s">
        <v>118</v>
      </c>
      <c r="C11" s="88" t="s">
        <v>129</v>
      </c>
      <c r="D11" s="89" t="s">
        <v>130</v>
      </c>
      <c r="E11" s="16">
        <v>55.19</v>
      </c>
      <c r="F11" s="16">
        <f t="shared" si="1"/>
        <v>0</v>
      </c>
      <c r="G11" s="16"/>
      <c r="H11" s="92">
        <v>48.91</v>
      </c>
      <c r="I11" s="16">
        <v>2.28</v>
      </c>
      <c r="J11" s="92">
        <f>2.4+1.21+0.24+0.15</f>
        <v>4</v>
      </c>
      <c r="L11" s="126"/>
      <c r="M11" s="126"/>
    </row>
    <row r="12" s="79" customFormat="1" ht="27" customHeight="1" spans="1:12">
      <c r="A12" s="88" t="s">
        <v>128</v>
      </c>
      <c r="B12" s="88" t="s">
        <v>131</v>
      </c>
      <c r="C12" s="88" t="s">
        <v>129</v>
      </c>
      <c r="D12" s="89" t="s">
        <v>132</v>
      </c>
      <c r="E12" s="16">
        <v>2.23</v>
      </c>
      <c r="F12" s="16">
        <f t="shared" si="1"/>
        <v>5.55111512312578e-17</v>
      </c>
      <c r="G12" s="92"/>
      <c r="H12" s="92"/>
      <c r="I12" s="92">
        <v>2.17</v>
      </c>
      <c r="J12" s="92">
        <v>0.06</v>
      </c>
      <c r="K12" s="126"/>
      <c r="L12" s="126"/>
    </row>
    <row r="13" s="79" customFormat="1" ht="27" customHeight="1" spans="1:10">
      <c r="A13" s="88" t="s">
        <v>128</v>
      </c>
      <c r="B13" s="88" t="s">
        <v>117</v>
      </c>
      <c r="C13" s="88" t="s">
        <v>129</v>
      </c>
      <c r="D13" s="89" t="s">
        <v>133</v>
      </c>
      <c r="E13" s="16">
        <v>2.28</v>
      </c>
      <c r="F13" s="16">
        <f t="shared" si="1"/>
        <v>0</v>
      </c>
      <c r="G13" s="92"/>
      <c r="H13" s="92"/>
      <c r="I13" s="92"/>
      <c r="J13" s="92">
        <v>2.28</v>
      </c>
    </row>
    <row r="14" s="79" customFormat="1" ht="27" customHeight="1" spans="1:10">
      <c r="A14" s="88" t="s">
        <v>134</v>
      </c>
      <c r="B14" s="88" t="s">
        <v>118</v>
      </c>
      <c r="C14" s="88" t="s">
        <v>135</v>
      </c>
      <c r="D14" s="89" t="s">
        <v>130</v>
      </c>
      <c r="E14" s="16">
        <v>0.06</v>
      </c>
      <c r="F14" s="16">
        <f t="shared" si="1"/>
        <v>0</v>
      </c>
      <c r="G14" s="92"/>
      <c r="H14" s="92"/>
      <c r="I14" s="92"/>
      <c r="J14" s="92">
        <v>0.06</v>
      </c>
    </row>
    <row r="15" s="79" customFormat="1" ht="27" customHeight="1" spans="1:10">
      <c r="A15" s="88" t="s">
        <v>138</v>
      </c>
      <c r="B15" s="88" t="s">
        <v>139</v>
      </c>
      <c r="C15" s="88" t="s">
        <v>118</v>
      </c>
      <c r="D15" s="89" t="s">
        <v>140</v>
      </c>
      <c r="E15" s="16">
        <v>380.98</v>
      </c>
      <c r="F15" s="16">
        <f t="shared" si="1"/>
        <v>380.98</v>
      </c>
      <c r="G15" s="92"/>
      <c r="H15" s="92"/>
      <c r="I15" s="92"/>
      <c r="J15" s="92"/>
    </row>
    <row r="16" ht="27" customHeight="1" spans="1:10">
      <c r="A16" s="56"/>
      <c r="B16" s="56"/>
      <c r="C16" s="56"/>
      <c r="D16" s="56"/>
      <c r="E16" s="56"/>
      <c r="F16" s="56"/>
      <c r="G16" s="56"/>
      <c r="H16" s="56"/>
      <c r="I16" s="56"/>
      <c r="J16" s="56"/>
    </row>
    <row r="17" ht="27" customHeight="1" spans="1:10">
      <c r="A17" s="56"/>
      <c r="B17" s="56"/>
      <c r="C17" s="56"/>
      <c r="D17" s="56"/>
      <c r="E17" s="56"/>
      <c r="F17" s="56"/>
      <c r="G17" s="56"/>
      <c r="H17" s="56"/>
      <c r="I17" s="56"/>
      <c r="J17" s="56"/>
    </row>
    <row r="18" ht="27" customHeight="1" spans="1:10">
      <c r="A18" s="56"/>
      <c r="B18" s="56"/>
      <c r="C18" s="56"/>
      <c r="D18" s="56"/>
      <c r="E18" s="56"/>
      <c r="F18" s="56"/>
      <c r="G18" s="56"/>
      <c r="H18" s="56"/>
      <c r="I18" s="56"/>
      <c r="J18" s="56"/>
    </row>
    <row r="19" ht="27" customHeight="1" spans="1:10">
      <c r="A19" s="56"/>
      <c r="B19" s="56"/>
      <c r="C19" s="56"/>
      <c r="D19" s="56"/>
      <c r="E19" s="56"/>
      <c r="F19" s="56"/>
      <c r="G19" s="56"/>
      <c r="H19" s="56"/>
      <c r="I19" s="56"/>
      <c r="J19" s="56"/>
    </row>
    <row r="20" ht="27" customHeight="1" spans="1:10">
      <c r="A20" s="56"/>
      <c r="B20" s="56"/>
      <c r="C20" s="56"/>
      <c r="D20" s="56"/>
      <c r="E20" s="56"/>
      <c r="F20" s="56"/>
      <c r="G20" s="56"/>
      <c r="H20" s="56"/>
      <c r="I20" s="56"/>
      <c r="J20" s="56"/>
    </row>
    <row r="21" ht="27" customHeight="1" spans="1:10">
      <c r="A21" s="56"/>
      <c r="B21" s="56"/>
      <c r="C21" s="56"/>
      <c r="D21" s="56"/>
      <c r="E21" s="56"/>
      <c r="F21" s="56"/>
      <c r="G21" s="56"/>
      <c r="H21" s="56"/>
      <c r="I21" s="56"/>
      <c r="J21" s="56"/>
    </row>
    <row r="22" ht="27" customHeight="1" spans="1:10">
      <c r="A22" s="56"/>
      <c r="B22" s="56"/>
      <c r="C22" s="56"/>
      <c r="D22" s="56"/>
      <c r="E22" s="56"/>
      <c r="F22" s="56"/>
      <c r="G22" s="56"/>
      <c r="H22" s="56"/>
      <c r="I22" s="56"/>
      <c r="J22" s="56"/>
    </row>
    <row r="23" ht="27" customHeight="1" spans="1:10">
      <c r="A23" s="56"/>
      <c r="B23" s="56"/>
      <c r="C23" s="56"/>
      <c r="D23" s="56"/>
      <c r="E23" s="56"/>
      <c r="F23" s="56"/>
      <c r="G23" s="56"/>
      <c r="H23" s="56"/>
      <c r="I23" s="56"/>
      <c r="J23" s="56"/>
    </row>
  </sheetData>
  <mergeCells count="9">
    <mergeCell ref="A3:F3"/>
    <mergeCell ref="A4:C4"/>
    <mergeCell ref="D4:D5"/>
    <mergeCell ref="E4:E5"/>
    <mergeCell ref="F4:F5"/>
    <mergeCell ref="G4:G5"/>
    <mergeCell ref="H4:H5"/>
    <mergeCell ref="I4:I5"/>
    <mergeCell ref="J4:J5"/>
  </mergeCells>
  <printOptions horizontalCentered="1"/>
  <pageMargins left="0.196527777777778" right="0.196527777777778" top="0.786805555555556" bottom="0.590277777777778" header="0" footer="0"/>
  <pageSetup paperSize="9" scale="9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4"/>
  <sheetViews>
    <sheetView showGridLines="0" showZeros="0" topLeftCell="A5" workbookViewId="0">
      <selection activeCell="A3" sqref="A3:C3"/>
    </sheetView>
  </sheetViews>
  <sheetFormatPr defaultColWidth="9.16666666666667" defaultRowHeight="12.75" customHeight="1"/>
  <cols>
    <col min="1" max="1" width="51" customWidth="1"/>
    <col min="2" max="2" width="17" customWidth="1"/>
    <col min="3" max="3" width="37" customWidth="1"/>
    <col min="4" max="6" width="17" customWidth="1"/>
    <col min="7" max="7" width="16" customWidth="1"/>
  </cols>
  <sheetData>
    <row r="1" ht="21" customHeight="1" spans="1:254">
      <c r="A1" s="2" t="s">
        <v>239</v>
      </c>
      <c r="B1" s="2"/>
      <c r="C1" s="2"/>
      <c r="D1" s="2"/>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row>
    <row r="2" ht="21" customHeight="1" spans="1:254">
      <c r="A2" s="154" t="s">
        <v>240</v>
      </c>
      <c r="B2" s="154"/>
      <c r="C2" s="154"/>
      <c r="D2" s="154"/>
      <c r="E2" s="154"/>
      <c r="F2" s="154"/>
      <c r="G2" s="155"/>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row>
    <row r="3" ht="21" customHeight="1" spans="1:254">
      <c r="A3" s="50" t="s">
        <v>2</v>
      </c>
      <c r="B3" s="51"/>
      <c r="C3" s="51"/>
      <c r="E3" s="56"/>
      <c r="G3" s="156" t="s">
        <v>3</v>
      </c>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row>
    <row r="4" s="54" customFormat="1" ht="21" customHeight="1" spans="1:7">
      <c r="A4" s="143" t="s">
        <v>4</v>
      </c>
      <c r="B4" s="143"/>
      <c r="C4" s="143" t="s">
        <v>6</v>
      </c>
      <c r="D4" s="139"/>
      <c r="E4" s="157"/>
      <c r="F4" s="157"/>
      <c r="G4" s="157"/>
    </row>
    <row r="5" s="54" customFormat="1" ht="28.5" customHeight="1" spans="1:7">
      <c r="A5" s="67" t="s">
        <v>7</v>
      </c>
      <c r="B5" s="97" t="s">
        <v>8</v>
      </c>
      <c r="C5" s="119" t="s">
        <v>7</v>
      </c>
      <c r="D5" s="97" t="s">
        <v>105</v>
      </c>
      <c r="E5" s="97" t="s">
        <v>241</v>
      </c>
      <c r="F5" s="97" t="s">
        <v>242</v>
      </c>
      <c r="G5" s="67" t="s">
        <v>243</v>
      </c>
    </row>
    <row r="6" s="1" customFormat="1" ht="21" customHeight="1" spans="1:254">
      <c r="A6" s="158" t="s">
        <v>12</v>
      </c>
      <c r="B6" s="159">
        <v>768.33</v>
      </c>
      <c r="C6" s="160" t="s">
        <v>13</v>
      </c>
      <c r="D6" s="159"/>
      <c r="E6" s="161">
        <f>232.4+43.26</f>
        <v>275.66</v>
      </c>
      <c r="F6" s="159">
        <v>0</v>
      </c>
      <c r="G6" s="76"/>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row>
    <row r="7" s="1" customFormat="1" ht="21" customHeight="1" spans="1:254">
      <c r="A7" s="158" t="s">
        <v>16</v>
      </c>
      <c r="B7" s="159">
        <v>768.33</v>
      </c>
      <c r="C7" s="160" t="s">
        <v>17</v>
      </c>
      <c r="D7" s="159"/>
      <c r="E7" s="161"/>
      <c r="F7" s="159">
        <v>0</v>
      </c>
      <c r="G7" s="76"/>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row>
    <row r="8" s="1" customFormat="1" ht="21" customHeight="1" spans="1:254">
      <c r="A8" s="158" t="s">
        <v>20</v>
      </c>
      <c r="B8" s="159"/>
      <c r="C8" s="160" t="s">
        <v>21</v>
      </c>
      <c r="D8" s="159"/>
      <c r="E8" s="161"/>
      <c r="F8" s="159">
        <v>0</v>
      </c>
      <c r="G8" s="76"/>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row>
    <row r="9" s="1" customFormat="1" ht="21" customHeight="1" spans="1:254">
      <c r="A9" s="158" t="s">
        <v>24</v>
      </c>
      <c r="B9" s="159"/>
      <c r="C9" s="160" t="s">
        <v>25</v>
      </c>
      <c r="D9" s="159"/>
      <c r="E9" s="161"/>
      <c r="F9" s="159">
        <v>0</v>
      </c>
      <c r="G9" s="76"/>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row>
    <row r="10" s="1" customFormat="1" ht="21" customHeight="1" spans="1:254">
      <c r="A10" s="158" t="s">
        <v>28</v>
      </c>
      <c r="B10" s="159"/>
      <c r="C10" s="160" t="s">
        <v>29</v>
      </c>
      <c r="D10" s="159"/>
      <c r="E10" s="161">
        <v>25.98</v>
      </c>
      <c r="F10" s="159">
        <v>0</v>
      </c>
      <c r="G10" s="76"/>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row>
    <row r="11" s="1" customFormat="1" ht="21" customHeight="1" spans="1:254">
      <c r="A11" s="162" t="s">
        <v>32</v>
      </c>
      <c r="B11" s="159"/>
      <c r="C11" s="160" t="s">
        <v>33</v>
      </c>
      <c r="D11" s="159"/>
      <c r="E11" s="161"/>
      <c r="F11" s="159">
        <v>0</v>
      </c>
      <c r="G11" s="76"/>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row>
    <row r="12" s="1" customFormat="1" ht="21" customHeight="1" spans="1:254">
      <c r="A12" s="162" t="s">
        <v>36</v>
      </c>
      <c r="B12" s="159"/>
      <c r="C12" s="160" t="s">
        <v>37</v>
      </c>
      <c r="D12" s="159"/>
      <c r="E12" s="161">
        <v>29.4</v>
      </c>
      <c r="F12" s="159">
        <v>0</v>
      </c>
      <c r="G12" s="76"/>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row>
    <row r="13" s="1" customFormat="1" ht="21" customHeight="1" spans="1:254">
      <c r="A13" s="162" t="s">
        <v>40</v>
      </c>
      <c r="B13" s="159"/>
      <c r="C13" s="160" t="s">
        <v>41</v>
      </c>
      <c r="D13" s="159"/>
      <c r="E13" s="161"/>
      <c r="F13" s="159">
        <v>0</v>
      </c>
      <c r="G13" s="76"/>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row>
    <row r="14" s="1" customFormat="1" ht="21" customHeight="1" spans="1:254">
      <c r="A14" s="162" t="s">
        <v>44</v>
      </c>
      <c r="B14" s="159"/>
      <c r="C14" s="160" t="s">
        <v>45</v>
      </c>
      <c r="D14" s="159"/>
      <c r="E14" s="161">
        <v>24.25</v>
      </c>
      <c r="F14" s="159">
        <v>0</v>
      </c>
      <c r="G14" s="76"/>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row>
    <row r="15" s="1" customFormat="1" ht="21" customHeight="1" spans="1:254">
      <c r="A15" s="158"/>
      <c r="B15" s="159"/>
      <c r="C15" s="160" t="s">
        <v>49</v>
      </c>
      <c r="D15" s="159"/>
      <c r="E15" s="161">
        <f>74.17+18.82+22.52+40.73</f>
        <v>156.24</v>
      </c>
      <c r="F15" s="159">
        <v>0</v>
      </c>
      <c r="G15" s="76"/>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row>
    <row r="16" s="1" customFormat="1" ht="21" customHeight="1" spans="1:254">
      <c r="A16" s="158"/>
      <c r="B16" s="159"/>
      <c r="C16" s="160" t="s">
        <v>52</v>
      </c>
      <c r="D16" s="159"/>
      <c r="E16" s="161"/>
      <c r="F16" s="159">
        <v>0</v>
      </c>
      <c r="G16" s="76"/>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row>
    <row r="17" s="1" customFormat="1" ht="21" customHeight="1" spans="1:254">
      <c r="A17" s="158" t="s">
        <v>244</v>
      </c>
      <c r="B17" s="16"/>
      <c r="C17" s="163" t="s">
        <v>56</v>
      </c>
      <c r="D17" s="159"/>
      <c r="E17" s="161">
        <v>15.96</v>
      </c>
      <c r="F17" s="159">
        <v>0</v>
      </c>
      <c r="G17" s="76"/>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row>
    <row r="18" s="1" customFormat="1" ht="21" customHeight="1" spans="1:254">
      <c r="A18" s="158" t="s">
        <v>245</v>
      </c>
      <c r="B18" s="164"/>
      <c r="C18" s="165" t="s">
        <v>60</v>
      </c>
      <c r="D18" s="159"/>
      <c r="E18" s="161"/>
      <c r="F18" s="159">
        <v>0</v>
      </c>
      <c r="G18" s="76"/>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row>
    <row r="19" s="1" customFormat="1" ht="21" customHeight="1" spans="1:254">
      <c r="A19" s="162"/>
      <c r="B19" s="166"/>
      <c r="C19" s="165" t="s">
        <v>63</v>
      </c>
      <c r="D19" s="159"/>
      <c r="E19" s="161"/>
      <c r="F19" s="159">
        <v>0</v>
      </c>
      <c r="G19" s="76"/>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row>
    <row r="20" s="1" customFormat="1" ht="21" customHeight="1" spans="1:254">
      <c r="A20" s="162"/>
      <c r="B20" s="166"/>
      <c r="C20" s="165" t="s">
        <v>66</v>
      </c>
      <c r="D20" s="159"/>
      <c r="E20" s="161"/>
      <c r="F20" s="159">
        <v>0</v>
      </c>
      <c r="G20" s="76"/>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row>
    <row r="21" s="1" customFormat="1" ht="21" customHeight="1" spans="1:254">
      <c r="A21" s="162"/>
      <c r="B21" s="16"/>
      <c r="C21" s="165" t="s">
        <v>69</v>
      </c>
      <c r="D21" s="159"/>
      <c r="E21" s="161"/>
      <c r="F21" s="159">
        <v>0</v>
      </c>
      <c r="G21" s="76"/>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row>
    <row r="22" s="1" customFormat="1" ht="21" customHeight="1" spans="1:254">
      <c r="A22" s="162"/>
      <c r="B22" s="16"/>
      <c r="C22" s="165" t="s">
        <v>71</v>
      </c>
      <c r="D22" s="159"/>
      <c r="E22" s="161"/>
      <c r="F22" s="159">
        <v>0</v>
      </c>
      <c r="G22" s="76"/>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row>
    <row r="23" s="1" customFormat="1" ht="21" customHeight="1" spans="1:254">
      <c r="A23" s="162"/>
      <c r="B23" s="16"/>
      <c r="C23" s="165" t="s">
        <v>72</v>
      </c>
      <c r="D23" s="16"/>
      <c r="E23" s="73">
        <v>240.84</v>
      </c>
      <c r="F23" s="16">
        <v>0</v>
      </c>
      <c r="G23" s="76"/>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row>
    <row r="24" s="1" customFormat="1" ht="21" customHeight="1" spans="1:254">
      <c r="A24" s="162"/>
      <c r="B24" s="16"/>
      <c r="C24" s="165" t="s">
        <v>74</v>
      </c>
      <c r="D24" s="167"/>
      <c r="E24" s="168"/>
      <c r="F24" s="167">
        <v>0</v>
      </c>
      <c r="G24" s="76"/>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row>
    <row r="25" s="1" customFormat="1" ht="21" customHeight="1" spans="1:254">
      <c r="A25" s="162"/>
      <c r="B25" s="16"/>
      <c r="C25" s="165" t="s">
        <v>75</v>
      </c>
      <c r="D25" s="159"/>
      <c r="E25" s="161"/>
      <c r="F25" s="159">
        <v>0</v>
      </c>
      <c r="G25" s="76"/>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row>
    <row r="26" s="1" customFormat="1" ht="21" customHeight="1" spans="1:254">
      <c r="A26" s="162"/>
      <c r="B26" s="16"/>
      <c r="C26" s="165" t="s">
        <v>76</v>
      </c>
      <c r="D26" s="159"/>
      <c r="E26" s="161"/>
      <c r="F26" s="159">
        <v>0</v>
      </c>
      <c r="G26" s="76"/>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row>
    <row r="27" s="1" customFormat="1" ht="21" customHeight="1" spans="1:254">
      <c r="A27" s="162"/>
      <c r="B27" s="159"/>
      <c r="C27" s="165" t="s">
        <v>78</v>
      </c>
      <c r="D27" s="159"/>
      <c r="E27" s="161"/>
      <c r="F27" s="159">
        <v>0</v>
      </c>
      <c r="G27" s="76"/>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row>
    <row r="28" s="1" customFormat="1" ht="21" customHeight="1" spans="1:254">
      <c r="A28" s="169" t="s">
        <v>246</v>
      </c>
      <c r="B28" s="16">
        <v>768.33</v>
      </c>
      <c r="C28" s="170" t="s">
        <v>79</v>
      </c>
      <c r="D28" s="16"/>
      <c r="E28" s="73">
        <f>SUM(E6:E27)</f>
        <v>768.33</v>
      </c>
      <c r="F28" s="16">
        <v>0</v>
      </c>
      <c r="G28" s="76"/>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row>
    <row r="29" ht="21" customHeight="1" spans="1:254">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c r="IT29" s="56"/>
    </row>
    <row r="30" ht="21" customHeight="1" spans="1:254">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c r="IT30" s="56"/>
    </row>
    <row r="31" ht="21" customHeight="1" spans="1:254">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c r="IT31" s="56"/>
    </row>
    <row r="32" ht="21" customHeight="1" spans="1:254">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c r="IT32" s="56"/>
    </row>
    <row r="33" ht="21" customHeight="1" spans="1:254">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c r="IT33" s="56"/>
    </row>
    <row r="34" ht="21" customHeight="1" spans="1:254">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c r="IS34" s="56"/>
      <c r="IT34" s="56"/>
    </row>
  </sheetData>
  <mergeCells count="2">
    <mergeCell ref="A2:F2"/>
    <mergeCell ref="A3:C3"/>
  </mergeCells>
  <printOptions horizontalCentered="1"/>
  <pageMargins left="0.196527777777778" right="0.196527777777778" top="0.786805555555556" bottom="0.590277777777778" header="0" footer="0"/>
  <pageSetup paperSize="9" scale="75"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showGridLines="0" showZeros="0" topLeftCell="A3" workbookViewId="0">
      <selection activeCell="A8" sqref="A8:D8"/>
    </sheetView>
  </sheetViews>
  <sheetFormatPr defaultColWidth="9.16666666666667" defaultRowHeight="12.75" customHeight="1"/>
  <cols>
    <col min="1" max="1" width="10.1666666666667" customWidth="1"/>
    <col min="2" max="3" width="7.66666666666667" customWidth="1"/>
    <col min="4" max="4" width="29.6666666666667" customWidth="1"/>
    <col min="5" max="5" width="16.5" customWidth="1"/>
    <col min="6" max="6" width="13.1666666666667" customWidth="1"/>
    <col min="7" max="9" width="11.5" customWidth="1"/>
    <col min="10" max="10" width="14.5" customWidth="1"/>
    <col min="11" max="16" width="11.8333333333333" customWidth="1"/>
    <col min="17" max="17" width="12.1666666666667" customWidth="1"/>
    <col min="18" max="18" width="11.8333333333333" customWidth="1"/>
  </cols>
  <sheetData>
    <row r="1" ht="23.25" customHeight="1" spans="1:20">
      <c r="A1" s="2" t="s">
        <v>247</v>
      </c>
      <c r="B1" s="80"/>
      <c r="C1" s="80"/>
      <c r="D1" s="80"/>
      <c r="E1" s="80"/>
      <c r="F1" s="80"/>
      <c r="G1" s="80"/>
      <c r="H1" s="80"/>
      <c r="I1" s="80"/>
      <c r="J1" s="80"/>
      <c r="K1" s="80"/>
      <c r="L1" s="80"/>
      <c r="M1" s="80"/>
      <c r="N1" s="80"/>
      <c r="O1" s="80"/>
      <c r="Q1" s="56"/>
      <c r="R1" s="21"/>
      <c r="S1" s="56"/>
      <c r="T1" s="56"/>
    </row>
    <row r="2" ht="23.25" customHeight="1" spans="1:20">
      <c r="A2" s="81" t="s">
        <v>248</v>
      </c>
      <c r="B2" s="81"/>
      <c r="C2" s="81"/>
      <c r="D2" s="81"/>
      <c r="E2" s="81"/>
      <c r="F2" s="81"/>
      <c r="G2" s="81"/>
      <c r="H2" s="81"/>
      <c r="I2" s="81"/>
      <c r="J2" s="81"/>
      <c r="K2" s="81"/>
      <c r="L2" s="81"/>
      <c r="M2" s="81"/>
      <c r="N2" s="81"/>
      <c r="O2" s="81"/>
      <c r="P2" s="81"/>
      <c r="Q2" s="81"/>
      <c r="R2" s="81"/>
      <c r="S2" s="56"/>
      <c r="T2" s="56"/>
    </row>
    <row r="3" ht="23.25" customHeight="1" spans="1:20">
      <c r="A3" s="50" t="s">
        <v>2</v>
      </c>
      <c r="B3" s="51"/>
      <c r="C3" s="51"/>
      <c r="D3" s="51"/>
      <c r="E3" s="51"/>
      <c r="F3" s="51"/>
      <c r="G3" s="51"/>
      <c r="H3" s="51"/>
      <c r="I3" s="51"/>
      <c r="J3" s="80"/>
      <c r="K3" s="80"/>
      <c r="L3" s="80"/>
      <c r="M3" s="80"/>
      <c r="N3" s="80"/>
      <c r="O3" s="80"/>
      <c r="Q3" s="56"/>
      <c r="R3" s="74" t="s">
        <v>84</v>
      </c>
      <c r="S3" s="56"/>
      <c r="T3" s="56"/>
    </row>
    <row r="4" ht="23.25" customHeight="1" spans="1:20">
      <c r="A4" s="145" t="s">
        <v>143</v>
      </c>
      <c r="B4" s="145"/>
      <c r="C4" s="145"/>
      <c r="D4" s="145"/>
      <c r="E4" s="95" t="s">
        <v>160</v>
      </c>
      <c r="F4" s="62" t="s">
        <v>144</v>
      </c>
      <c r="G4" s="62"/>
      <c r="H4" s="62"/>
      <c r="I4" s="82"/>
      <c r="J4" s="67" t="s">
        <v>145</v>
      </c>
      <c r="K4" s="97"/>
      <c r="L4" s="97"/>
      <c r="M4" s="97"/>
      <c r="N4" s="97"/>
      <c r="O4" s="97"/>
      <c r="P4" s="97"/>
      <c r="Q4" s="97"/>
      <c r="R4" s="97"/>
      <c r="S4" s="91"/>
      <c r="T4" s="91"/>
    </row>
    <row r="5" ht="23.25" customHeight="1" spans="1:20">
      <c r="A5" s="67" t="s">
        <v>111</v>
      </c>
      <c r="B5" s="67"/>
      <c r="C5" s="67"/>
      <c r="D5" s="67" t="s">
        <v>112</v>
      </c>
      <c r="E5" s="96"/>
      <c r="F5" s="67" t="s">
        <v>105</v>
      </c>
      <c r="G5" s="67" t="s">
        <v>146</v>
      </c>
      <c r="H5" s="67" t="s">
        <v>147</v>
      </c>
      <c r="I5" s="67" t="s">
        <v>148</v>
      </c>
      <c r="J5" s="84" t="s">
        <v>105</v>
      </c>
      <c r="K5" s="97" t="s">
        <v>149</v>
      </c>
      <c r="L5" s="98" t="s">
        <v>150</v>
      </c>
      <c r="M5" s="99" t="s">
        <v>151</v>
      </c>
      <c r="N5" s="100" t="s">
        <v>152</v>
      </c>
      <c r="O5" s="98" t="s">
        <v>153</v>
      </c>
      <c r="P5" s="97" t="s">
        <v>154</v>
      </c>
      <c r="Q5" s="97" t="s">
        <v>155</v>
      </c>
      <c r="R5" s="14" t="s">
        <v>156</v>
      </c>
      <c r="S5" s="91"/>
      <c r="T5" s="91"/>
    </row>
    <row r="6" ht="30" customHeight="1" spans="1:20">
      <c r="A6" s="97" t="s">
        <v>113</v>
      </c>
      <c r="B6" s="97" t="s">
        <v>114</v>
      </c>
      <c r="C6" s="97" t="s">
        <v>115</v>
      </c>
      <c r="D6" s="97"/>
      <c r="E6" s="96"/>
      <c r="F6" s="67"/>
      <c r="G6" s="67"/>
      <c r="H6" s="67"/>
      <c r="I6" s="67"/>
      <c r="J6" s="84"/>
      <c r="K6" s="101"/>
      <c r="L6" s="102"/>
      <c r="M6" s="103"/>
      <c r="N6" s="104"/>
      <c r="O6" s="102"/>
      <c r="P6" s="101"/>
      <c r="Q6" s="101"/>
      <c r="R6" s="14"/>
      <c r="S6" s="91"/>
      <c r="T6" s="91"/>
    </row>
    <row r="7" s="1" customFormat="1" ht="27" customHeight="1" spans="1:20">
      <c r="A7" s="88"/>
      <c r="B7" s="88"/>
      <c r="C7" s="88"/>
      <c r="D7" s="89" t="s">
        <v>105</v>
      </c>
      <c r="E7" s="17">
        <f>SUM(E8:E16)</f>
        <v>768.33</v>
      </c>
      <c r="F7" s="28">
        <f t="shared" ref="F7:R7" si="0">SUM(F8:F16)</f>
        <v>768.33</v>
      </c>
      <c r="G7" s="28">
        <f t="shared" si="0"/>
        <v>421.48</v>
      </c>
      <c r="H7" s="28">
        <f t="shared" si="0"/>
        <v>89.14</v>
      </c>
      <c r="I7" s="28">
        <f t="shared" si="0"/>
        <v>257.71</v>
      </c>
      <c r="J7" s="28">
        <f t="shared" si="0"/>
        <v>0</v>
      </c>
      <c r="K7" s="28">
        <f t="shared" si="0"/>
        <v>0</v>
      </c>
      <c r="L7" s="28">
        <f t="shared" si="0"/>
        <v>0</v>
      </c>
      <c r="M7" s="28">
        <f t="shared" si="0"/>
        <v>0</v>
      </c>
      <c r="N7" s="28">
        <f t="shared" si="0"/>
        <v>0</v>
      </c>
      <c r="O7" s="28">
        <f t="shared" si="0"/>
        <v>0</v>
      </c>
      <c r="P7" s="28">
        <f t="shared" si="0"/>
        <v>0</v>
      </c>
      <c r="Q7" s="28">
        <f t="shared" si="0"/>
        <v>0</v>
      </c>
      <c r="R7" s="28">
        <f t="shared" si="0"/>
        <v>0</v>
      </c>
      <c r="S7" s="54"/>
      <c r="T7" s="54"/>
    </row>
    <row r="8" ht="27" customHeight="1" spans="1:20">
      <c r="A8" s="88" t="s">
        <v>116</v>
      </c>
      <c r="B8" s="88" t="s">
        <v>117</v>
      </c>
      <c r="C8" s="88" t="s">
        <v>118</v>
      </c>
      <c r="D8" s="89" t="s">
        <v>119</v>
      </c>
      <c r="E8" s="17">
        <f>F8+J8</f>
        <v>275.66</v>
      </c>
      <c r="F8" s="17">
        <f t="shared" ref="F8:F17" si="1">G8+H8+I8</f>
        <v>275.66</v>
      </c>
      <c r="G8" s="17">
        <f>137.83+33.88</f>
        <v>171.71</v>
      </c>
      <c r="H8" s="17">
        <v>87.08</v>
      </c>
      <c r="I8" s="17">
        <f>14.47+2.4</f>
        <v>16.87</v>
      </c>
      <c r="J8" s="16">
        <f t="shared" ref="J8:J13" si="2">K8+L8+M8+N8+O8+P8+Q8+R8</f>
        <v>0</v>
      </c>
      <c r="K8" s="16"/>
      <c r="L8" s="16"/>
      <c r="M8" s="16"/>
      <c r="N8" s="16"/>
      <c r="O8" s="16"/>
      <c r="P8" s="16"/>
      <c r="Q8" s="16"/>
      <c r="R8" s="16"/>
      <c r="S8" s="56"/>
      <c r="T8" s="56"/>
    </row>
    <row r="9" ht="27" customHeight="1" spans="1:20">
      <c r="A9" s="88" t="s">
        <v>120</v>
      </c>
      <c r="B9" s="88" t="s">
        <v>121</v>
      </c>
      <c r="C9" s="88" t="s">
        <v>122</v>
      </c>
      <c r="D9" s="89" t="s">
        <v>123</v>
      </c>
      <c r="E9" s="17">
        <f t="shared" ref="E9:E17" si="3">F9+J9</f>
        <v>29.4</v>
      </c>
      <c r="F9" s="17">
        <f t="shared" si="1"/>
        <v>29.4</v>
      </c>
      <c r="G9" s="17">
        <v>29.4</v>
      </c>
      <c r="H9" s="17"/>
      <c r="I9" s="17"/>
      <c r="J9" s="16">
        <f t="shared" si="2"/>
        <v>0</v>
      </c>
      <c r="K9" s="16"/>
      <c r="L9" s="16"/>
      <c r="M9" s="16"/>
      <c r="N9" s="16"/>
      <c r="O9" s="16"/>
      <c r="P9" s="16"/>
      <c r="Q9" s="16"/>
      <c r="R9" s="16"/>
      <c r="S9" s="56"/>
      <c r="T9" s="56"/>
    </row>
    <row r="10" ht="27" customHeight="1" spans="1:20">
      <c r="A10" s="88" t="s">
        <v>124</v>
      </c>
      <c r="B10" s="88" t="s">
        <v>118</v>
      </c>
      <c r="C10" s="88" t="s">
        <v>118</v>
      </c>
      <c r="D10" s="89" t="s">
        <v>125</v>
      </c>
      <c r="E10" s="17">
        <f t="shared" si="3"/>
        <v>25.98</v>
      </c>
      <c r="F10" s="17">
        <f t="shared" si="1"/>
        <v>25.98</v>
      </c>
      <c r="G10" s="17">
        <v>25.98</v>
      </c>
      <c r="H10" s="17"/>
      <c r="I10" s="17"/>
      <c r="J10" s="16"/>
      <c r="K10" s="16"/>
      <c r="L10" s="16"/>
      <c r="M10" s="16"/>
      <c r="N10" s="16"/>
      <c r="O10" s="16"/>
      <c r="P10" s="16"/>
      <c r="Q10" s="16"/>
      <c r="R10" s="16"/>
      <c r="S10" s="56"/>
      <c r="T10" s="56"/>
    </row>
    <row r="11" ht="27" customHeight="1" spans="1:20">
      <c r="A11" s="88" t="s">
        <v>126</v>
      </c>
      <c r="B11" s="88" t="s">
        <v>122</v>
      </c>
      <c r="C11" s="88" t="s">
        <v>118</v>
      </c>
      <c r="D11" s="89" t="s">
        <v>127</v>
      </c>
      <c r="E11" s="17">
        <f t="shared" si="3"/>
        <v>24.25</v>
      </c>
      <c r="F11" s="17">
        <f t="shared" si="1"/>
        <v>24.25</v>
      </c>
      <c r="G11" s="17">
        <v>24.25</v>
      </c>
      <c r="H11" s="17"/>
      <c r="I11" s="17"/>
      <c r="J11" s="16"/>
      <c r="K11" s="16"/>
      <c r="L11" s="16"/>
      <c r="M11" s="16"/>
      <c r="N11" s="16"/>
      <c r="O11" s="16"/>
      <c r="P11" s="16"/>
      <c r="Q11" s="16"/>
      <c r="R11" s="16"/>
      <c r="S11" s="56"/>
      <c r="T11" s="56"/>
    </row>
    <row r="12" ht="27" customHeight="1" spans="1:20">
      <c r="A12" s="88" t="s">
        <v>128</v>
      </c>
      <c r="B12" s="88" t="s">
        <v>118</v>
      </c>
      <c r="C12" s="88" t="s">
        <v>129</v>
      </c>
      <c r="D12" s="89" t="s">
        <v>130</v>
      </c>
      <c r="E12" s="17">
        <f t="shared" si="3"/>
        <v>114.9</v>
      </c>
      <c r="F12" s="17">
        <f t="shared" si="1"/>
        <v>114.9</v>
      </c>
      <c r="G12" s="17">
        <v>114.9</v>
      </c>
      <c r="H12" s="17"/>
      <c r="I12" s="17"/>
      <c r="J12" s="16">
        <f t="shared" si="2"/>
        <v>0</v>
      </c>
      <c r="K12" s="16"/>
      <c r="L12" s="16"/>
      <c r="M12" s="16"/>
      <c r="N12" s="16"/>
      <c r="O12" s="16"/>
      <c r="P12" s="16"/>
      <c r="Q12" s="16"/>
      <c r="R12" s="16"/>
      <c r="S12" s="56"/>
      <c r="T12" s="56"/>
    </row>
    <row r="13" ht="27" customHeight="1" spans="1:20">
      <c r="A13" s="88" t="s">
        <v>128</v>
      </c>
      <c r="B13" s="88" t="s">
        <v>131</v>
      </c>
      <c r="C13" s="88" t="s">
        <v>129</v>
      </c>
      <c r="D13" s="89" t="s">
        <v>132</v>
      </c>
      <c r="E13" s="17">
        <f t="shared" si="3"/>
        <v>22.52</v>
      </c>
      <c r="F13" s="17">
        <f t="shared" si="1"/>
        <v>22.52</v>
      </c>
      <c r="G13" s="17">
        <v>21.34</v>
      </c>
      <c r="H13" s="17">
        <v>1.18</v>
      </c>
      <c r="I13" s="17"/>
      <c r="J13" s="16">
        <f t="shared" si="2"/>
        <v>0</v>
      </c>
      <c r="K13" s="16"/>
      <c r="L13" s="16"/>
      <c r="M13" s="16"/>
      <c r="N13" s="16"/>
      <c r="O13" s="16"/>
      <c r="P13" s="16"/>
      <c r="Q13" s="16"/>
      <c r="R13" s="16"/>
      <c r="S13" s="56"/>
      <c r="T13" s="56"/>
    </row>
    <row r="14" ht="27" customHeight="1" spans="1:20">
      <c r="A14" s="88" t="s">
        <v>128</v>
      </c>
      <c r="B14" s="88" t="s">
        <v>117</v>
      </c>
      <c r="C14" s="88" t="s">
        <v>129</v>
      </c>
      <c r="D14" s="89" t="s">
        <v>133</v>
      </c>
      <c r="E14" s="17">
        <f t="shared" si="3"/>
        <v>18.82</v>
      </c>
      <c r="F14" s="17">
        <f t="shared" si="1"/>
        <v>18.82</v>
      </c>
      <c r="G14" s="17">
        <v>17.94</v>
      </c>
      <c r="H14" s="17">
        <v>0.88</v>
      </c>
      <c r="I14" s="17"/>
      <c r="J14" s="16"/>
      <c r="K14" s="16"/>
      <c r="L14" s="16"/>
      <c r="M14" s="16"/>
      <c r="N14" s="16"/>
      <c r="O14" s="16"/>
      <c r="P14" s="16"/>
      <c r="Q14" s="16"/>
      <c r="R14" s="16"/>
      <c r="S14" s="56"/>
      <c r="T14" s="56"/>
    </row>
    <row r="15" ht="27" customHeight="1" spans="1:20">
      <c r="A15" s="88" t="s">
        <v>134</v>
      </c>
      <c r="B15" s="88" t="s">
        <v>118</v>
      </c>
      <c r="C15" s="88" t="s">
        <v>135</v>
      </c>
      <c r="D15" s="89" t="s">
        <v>130</v>
      </c>
      <c r="E15" s="17">
        <f t="shared" si="3"/>
        <v>15.96</v>
      </c>
      <c r="F15" s="17">
        <f t="shared" si="1"/>
        <v>15.96</v>
      </c>
      <c r="G15" s="17">
        <v>15.96</v>
      </c>
      <c r="H15" s="17"/>
      <c r="I15" s="17"/>
      <c r="J15" s="16">
        <f>K15+L15+M15+N15+O15+P15+Q15+R15</f>
        <v>0</v>
      </c>
      <c r="K15" s="16"/>
      <c r="L15" s="16"/>
      <c r="M15" s="16"/>
      <c r="N15" s="16"/>
      <c r="O15" s="16"/>
      <c r="P15" s="16"/>
      <c r="Q15" s="16"/>
      <c r="R15" s="16"/>
      <c r="S15" s="56"/>
      <c r="T15" s="56"/>
    </row>
    <row r="16" ht="27" customHeight="1" spans="1:20">
      <c r="A16" s="88" t="s">
        <v>128</v>
      </c>
      <c r="B16" s="88" t="s">
        <v>121</v>
      </c>
      <c r="C16" s="88" t="s">
        <v>136</v>
      </c>
      <c r="D16" s="89" t="s">
        <v>137</v>
      </c>
      <c r="E16" s="17">
        <f t="shared" si="3"/>
        <v>240.84</v>
      </c>
      <c r="F16" s="17">
        <f t="shared" si="1"/>
        <v>240.84</v>
      </c>
      <c r="G16" s="17"/>
      <c r="H16" s="17"/>
      <c r="I16" s="17">
        <v>240.84</v>
      </c>
      <c r="J16" s="16"/>
      <c r="K16" s="16"/>
      <c r="L16" s="16"/>
      <c r="M16" s="16"/>
      <c r="N16" s="16"/>
      <c r="O16" s="16"/>
      <c r="P16" s="16"/>
      <c r="Q16" s="16"/>
      <c r="R16" s="16"/>
      <c r="S16" s="56"/>
      <c r="T16" s="56"/>
    </row>
    <row r="17" s="79" customFormat="1" ht="27" customHeight="1" spans="1:18">
      <c r="A17" s="88"/>
      <c r="B17" s="88"/>
      <c r="C17" s="88"/>
      <c r="D17" s="89"/>
      <c r="E17" s="17"/>
      <c r="F17" s="17"/>
      <c r="G17" s="17"/>
      <c r="H17" s="17"/>
      <c r="I17" s="17"/>
      <c r="J17" s="16"/>
      <c r="K17" s="16"/>
      <c r="L17" s="16"/>
      <c r="M17" s="16"/>
      <c r="N17" s="16"/>
      <c r="O17" s="16"/>
      <c r="P17" s="16"/>
      <c r="Q17" s="16"/>
      <c r="R17" s="16"/>
    </row>
    <row r="18" s="79" customFormat="1" ht="27" customHeight="1" spans="1:18">
      <c r="A18" s="88"/>
      <c r="B18" s="88"/>
      <c r="C18" s="88"/>
      <c r="D18" s="89"/>
      <c r="E18" s="17"/>
      <c r="F18" s="17"/>
      <c r="G18" s="17"/>
      <c r="H18" s="17"/>
      <c r="I18" s="17"/>
      <c r="J18" s="16"/>
      <c r="K18" s="16"/>
      <c r="L18" s="16"/>
      <c r="M18" s="16"/>
      <c r="N18" s="16"/>
      <c r="O18" s="16"/>
      <c r="P18" s="16"/>
      <c r="Q18" s="16"/>
      <c r="R18" s="16"/>
    </row>
    <row r="19" s="79" customFormat="1" ht="27" customHeight="1" spans="1:18">
      <c r="A19" s="88"/>
      <c r="B19" s="88"/>
      <c r="C19" s="88"/>
      <c r="D19" s="89"/>
      <c r="E19" s="17"/>
      <c r="F19" s="17"/>
      <c r="G19" s="17"/>
      <c r="H19" s="17"/>
      <c r="I19" s="17"/>
      <c r="J19" s="16"/>
      <c r="K19" s="16"/>
      <c r="L19" s="16"/>
      <c r="M19" s="16"/>
      <c r="N19" s="16"/>
      <c r="O19" s="16"/>
      <c r="P19" s="16"/>
      <c r="Q19" s="16"/>
      <c r="R19" s="16"/>
    </row>
    <row r="20" s="79" customFormat="1" ht="27" customHeight="1" spans="1:18">
      <c r="A20" s="88"/>
      <c r="B20" s="88"/>
      <c r="C20" s="88"/>
      <c r="D20" s="89"/>
      <c r="E20" s="17"/>
      <c r="F20" s="17"/>
      <c r="G20" s="17"/>
      <c r="H20" s="17"/>
      <c r="I20" s="17"/>
      <c r="J20" s="16"/>
      <c r="K20" s="16"/>
      <c r="L20" s="16"/>
      <c r="M20" s="16"/>
      <c r="N20" s="16"/>
      <c r="O20" s="16"/>
      <c r="P20" s="16"/>
      <c r="Q20" s="16"/>
      <c r="R20" s="16"/>
    </row>
    <row r="21" s="79" customFormat="1" ht="27" customHeight="1" spans="1:18">
      <c r="A21" s="88"/>
      <c r="B21" s="88"/>
      <c r="C21" s="88"/>
      <c r="D21" s="89"/>
      <c r="E21" s="17"/>
      <c r="F21" s="17"/>
      <c r="G21" s="17"/>
      <c r="H21" s="17"/>
      <c r="I21" s="17"/>
      <c r="J21" s="16"/>
      <c r="K21" s="16"/>
      <c r="L21" s="16"/>
      <c r="M21" s="16"/>
      <c r="N21" s="16"/>
      <c r="O21" s="16"/>
      <c r="P21" s="16"/>
      <c r="Q21" s="16"/>
      <c r="R21" s="16"/>
    </row>
    <row r="22" s="79" customFormat="1" ht="27" customHeight="1" spans="1:18">
      <c r="A22" s="88"/>
      <c r="B22" s="88"/>
      <c r="C22" s="88"/>
      <c r="D22" s="89"/>
      <c r="E22" s="17"/>
      <c r="F22" s="17"/>
      <c r="G22" s="17"/>
      <c r="H22" s="17"/>
      <c r="I22" s="17"/>
      <c r="J22" s="16"/>
      <c r="K22" s="16"/>
      <c r="L22" s="16"/>
      <c r="M22" s="16"/>
      <c r="N22" s="16"/>
      <c r="O22" s="16"/>
      <c r="P22" s="16"/>
      <c r="Q22" s="16"/>
      <c r="R22" s="16"/>
    </row>
    <row r="23" s="79" customFormat="1" ht="27" customHeight="1" spans="1:18">
      <c r="A23" s="88"/>
      <c r="B23" s="88"/>
      <c r="C23" s="88"/>
      <c r="D23" s="89"/>
      <c r="E23" s="17"/>
      <c r="F23" s="17"/>
      <c r="G23" s="17"/>
      <c r="H23" s="17"/>
      <c r="I23" s="17"/>
      <c r="J23" s="16"/>
      <c r="K23" s="16"/>
      <c r="L23" s="16"/>
      <c r="M23" s="16"/>
      <c r="N23" s="16"/>
      <c r="O23" s="16"/>
      <c r="P23" s="16"/>
      <c r="Q23" s="16"/>
      <c r="R23" s="16"/>
    </row>
    <row r="24" s="79" customFormat="1" ht="27" customHeight="1" spans="1:18">
      <c r="A24" s="88"/>
      <c r="B24" s="88"/>
      <c r="C24" s="88"/>
      <c r="D24" s="89"/>
      <c r="E24" s="17"/>
      <c r="F24" s="17"/>
      <c r="G24" s="17"/>
      <c r="H24" s="17"/>
      <c r="I24" s="17"/>
      <c r="J24" s="16"/>
      <c r="K24" s="16"/>
      <c r="L24" s="16"/>
      <c r="M24" s="16"/>
      <c r="N24" s="16"/>
      <c r="O24" s="16"/>
      <c r="P24" s="16"/>
      <c r="Q24" s="16"/>
      <c r="R24" s="16"/>
    </row>
    <row r="25" s="79" customFormat="1" ht="27" customHeight="1" spans="1:18">
      <c r="A25" s="88"/>
      <c r="B25" s="88"/>
      <c r="C25" s="88"/>
      <c r="D25" s="87"/>
      <c r="E25" s="17"/>
      <c r="F25" s="17"/>
      <c r="G25" s="17"/>
      <c r="H25" s="17"/>
      <c r="I25" s="17"/>
      <c r="J25" s="16"/>
      <c r="K25" s="16"/>
      <c r="L25" s="16"/>
      <c r="M25" s="16"/>
      <c r="N25" s="16"/>
      <c r="O25" s="16"/>
      <c r="P25" s="16"/>
      <c r="Q25" s="16"/>
      <c r="R25" s="16"/>
    </row>
    <row r="26" s="79" customFormat="1" ht="27" customHeight="1" spans="1:18">
      <c r="A26" s="88"/>
      <c r="B26" s="88"/>
      <c r="C26" s="88"/>
      <c r="D26" s="89"/>
      <c r="E26" s="17"/>
      <c r="F26" s="17"/>
      <c r="G26" s="17"/>
      <c r="H26" s="17"/>
      <c r="I26" s="17"/>
      <c r="J26" s="16"/>
      <c r="K26" s="16"/>
      <c r="L26" s="16"/>
      <c r="M26" s="16"/>
      <c r="N26" s="16"/>
      <c r="O26" s="16"/>
      <c r="P26" s="16"/>
      <c r="Q26" s="16"/>
      <c r="R26" s="16"/>
    </row>
    <row r="27" s="79" customFormat="1" ht="27" customHeight="1" spans="1:18">
      <c r="A27" s="88"/>
      <c r="B27" s="88"/>
      <c r="C27" s="88"/>
      <c r="D27" s="89"/>
      <c r="E27" s="17"/>
      <c r="F27" s="17"/>
      <c r="G27" s="17"/>
      <c r="H27" s="17"/>
      <c r="I27" s="17"/>
      <c r="J27" s="16"/>
      <c r="K27" s="16"/>
      <c r="L27" s="16"/>
      <c r="M27" s="16"/>
      <c r="N27" s="16"/>
      <c r="O27" s="16"/>
      <c r="P27" s="16"/>
      <c r="Q27" s="16"/>
      <c r="R27" s="16"/>
    </row>
    <row r="28" s="79" customFormat="1" ht="27" customHeight="1" spans="1:18">
      <c r="A28" s="88"/>
      <c r="B28" s="88"/>
      <c r="C28" s="88"/>
      <c r="D28" s="87"/>
      <c r="E28" s="17"/>
      <c r="F28" s="17"/>
      <c r="G28" s="17"/>
      <c r="H28" s="17"/>
      <c r="I28" s="17"/>
      <c r="J28" s="16"/>
      <c r="K28" s="16"/>
      <c r="L28" s="16"/>
      <c r="M28" s="16"/>
      <c r="N28" s="16"/>
      <c r="O28" s="16"/>
      <c r="P28" s="16"/>
      <c r="Q28" s="16"/>
      <c r="R28" s="16"/>
    </row>
  </sheetData>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196527777777778" right="0.196527777777778" top="0.238888888888889" bottom="0.159027777777778" header="0" footer="0"/>
  <pageSetup paperSize="9" scale="7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showGridLines="0" showZeros="0" workbookViewId="0">
      <selection activeCell="E8" sqref="E8:H16"/>
    </sheetView>
  </sheetViews>
  <sheetFormatPr defaultColWidth="9.16666666666667" defaultRowHeight="12.75" customHeight="1"/>
  <cols>
    <col min="1" max="1" width="11.6666666666667" customWidth="1"/>
    <col min="2" max="2" width="8.33333333333333" customWidth="1"/>
    <col min="3" max="3" width="7.83333333333333" customWidth="1"/>
    <col min="4" max="4" width="37" customWidth="1"/>
    <col min="5" max="8" width="18.1666666666667" customWidth="1"/>
  </cols>
  <sheetData>
    <row r="1" ht="25.5" customHeight="1" spans="1:9">
      <c r="A1" s="2" t="s">
        <v>249</v>
      </c>
      <c r="B1" s="80"/>
      <c r="C1" s="80"/>
      <c r="D1" s="80"/>
      <c r="E1" s="80"/>
      <c r="F1" s="80"/>
      <c r="G1" s="80"/>
      <c r="H1" s="80"/>
      <c r="I1" s="56"/>
    </row>
    <row r="2" ht="25.5" customHeight="1" spans="1:9">
      <c r="A2" s="81" t="s">
        <v>250</v>
      </c>
      <c r="B2" s="81"/>
      <c r="C2" s="81"/>
      <c r="D2" s="81"/>
      <c r="E2" s="81"/>
      <c r="F2" s="81"/>
      <c r="G2" s="81"/>
      <c r="H2" s="81"/>
      <c r="I2" s="56"/>
    </row>
    <row r="3" ht="25.5" customHeight="1" spans="1:9">
      <c r="A3" s="50" t="s">
        <v>251</v>
      </c>
      <c r="B3" s="50" t="s">
        <v>107</v>
      </c>
      <c r="C3" s="50"/>
      <c r="D3" s="109"/>
      <c r="E3" s="109"/>
      <c r="F3" s="109"/>
      <c r="G3" s="109"/>
      <c r="H3" s="152" t="s">
        <v>84</v>
      </c>
      <c r="I3" s="56"/>
    </row>
    <row r="4" ht="25.5" customHeight="1" spans="1:9">
      <c r="A4" s="119" t="s">
        <v>143</v>
      </c>
      <c r="B4" s="119"/>
      <c r="C4" s="119"/>
      <c r="D4" s="119"/>
      <c r="E4" s="139" t="s">
        <v>144</v>
      </c>
      <c r="F4" s="153"/>
      <c r="G4" s="139"/>
      <c r="H4" s="139"/>
      <c r="I4" s="54"/>
    </row>
    <row r="5" ht="25.5" customHeight="1" spans="1:9">
      <c r="A5" s="67" t="s">
        <v>111</v>
      </c>
      <c r="B5" s="67"/>
      <c r="C5" s="67"/>
      <c r="D5" s="67" t="s">
        <v>112</v>
      </c>
      <c r="E5" s="67" t="s">
        <v>105</v>
      </c>
      <c r="F5" s="67" t="s">
        <v>146</v>
      </c>
      <c r="G5" s="67" t="s">
        <v>147</v>
      </c>
      <c r="H5" s="67" t="s">
        <v>148</v>
      </c>
      <c r="I5" s="54"/>
    </row>
    <row r="6" ht="35.25" customHeight="1" spans="1:9">
      <c r="A6" s="67" t="s">
        <v>113</v>
      </c>
      <c r="B6" s="67" t="s">
        <v>114</v>
      </c>
      <c r="C6" s="67" t="s">
        <v>115</v>
      </c>
      <c r="D6" s="67"/>
      <c r="E6" s="67"/>
      <c r="F6" s="67"/>
      <c r="G6" s="67"/>
      <c r="H6" s="67"/>
      <c r="I6" s="54"/>
    </row>
    <row r="7" s="1" customFormat="1" ht="24.95" customHeight="1" spans="1:9">
      <c r="A7" s="86"/>
      <c r="B7" s="86"/>
      <c r="C7" s="86"/>
      <c r="D7" s="87" t="s">
        <v>105</v>
      </c>
      <c r="E7" s="28">
        <f t="shared" ref="E7:H7" si="0">SUM(E8:E16)</f>
        <v>768.33</v>
      </c>
      <c r="F7" s="28">
        <f t="shared" si="0"/>
        <v>421.48</v>
      </c>
      <c r="G7" s="28">
        <f t="shared" si="0"/>
        <v>89.14</v>
      </c>
      <c r="H7" s="28">
        <f t="shared" si="0"/>
        <v>257.71</v>
      </c>
      <c r="I7" s="54"/>
    </row>
    <row r="8" ht="24.95" customHeight="1" spans="1:9">
      <c r="A8" s="86" t="s">
        <v>116</v>
      </c>
      <c r="B8" s="86" t="s">
        <v>117</v>
      </c>
      <c r="C8" s="86" t="s">
        <v>118</v>
      </c>
      <c r="D8" s="87" t="s">
        <v>119</v>
      </c>
      <c r="E8" s="16">
        <f t="shared" ref="E8:E16" si="1">F8+G8+H8</f>
        <v>275.66</v>
      </c>
      <c r="F8" s="16">
        <f>137.83+33.88</f>
        <v>171.71</v>
      </c>
      <c r="G8" s="16">
        <v>87.08</v>
      </c>
      <c r="H8" s="16">
        <f>14.47+2.4</f>
        <v>16.87</v>
      </c>
      <c r="I8" s="56"/>
    </row>
    <row r="9" ht="24.95" customHeight="1" spans="1:9">
      <c r="A9" s="86" t="s">
        <v>120</v>
      </c>
      <c r="B9" s="86" t="s">
        <v>121</v>
      </c>
      <c r="C9" s="86" t="s">
        <v>122</v>
      </c>
      <c r="D9" s="87" t="s">
        <v>123</v>
      </c>
      <c r="E9" s="16">
        <f t="shared" si="1"/>
        <v>29.4</v>
      </c>
      <c r="F9" s="16">
        <v>29.4</v>
      </c>
      <c r="G9" s="16"/>
      <c r="H9" s="16"/>
      <c r="I9" s="56"/>
    </row>
    <row r="10" ht="24.95" customHeight="1" spans="1:9">
      <c r="A10" s="86" t="s">
        <v>124</v>
      </c>
      <c r="B10" s="86" t="s">
        <v>118</v>
      </c>
      <c r="C10" s="86" t="s">
        <v>118</v>
      </c>
      <c r="D10" s="87" t="s">
        <v>125</v>
      </c>
      <c r="E10" s="16">
        <f t="shared" si="1"/>
        <v>25.98</v>
      </c>
      <c r="F10" s="16">
        <v>25.98</v>
      </c>
      <c r="G10" s="16"/>
      <c r="H10" s="16"/>
      <c r="I10" s="56"/>
    </row>
    <row r="11" ht="24.95" customHeight="1" spans="1:9">
      <c r="A11" s="86" t="s">
        <v>126</v>
      </c>
      <c r="B11" s="86" t="s">
        <v>122</v>
      </c>
      <c r="C11" s="86" t="s">
        <v>118</v>
      </c>
      <c r="D11" s="87" t="s">
        <v>127</v>
      </c>
      <c r="E11" s="16">
        <f t="shared" si="1"/>
        <v>24.25</v>
      </c>
      <c r="F11" s="16">
        <v>24.25</v>
      </c>
      <c r="G11" s="16"/>
      <c r="H11" s="16"/>
      <c r="I11" s="56"/>
    </row>
    <row r="12" ht="24.95" customHeight="1" spans="1:9">
      <c r="A12" s="86" t="s">
        <v>128</v>
      </c>
      <c r="B12" s="86" t="s">
        <v>118</v>
      </c>
      <c r="C12" s="86" t="s">
        <v>129</v>
      </c>
      <c r="D12" s="87" t="s">
        <v>130</v>
      </c>
      <c r="E12" s="16">
        <f t="shared" si="1"/>
        <v>114.9</v>
      </c>
      <c r="F12" s="16">
        <v>114.9</v>
      </c>
      <c r="G12" s="16"/>
      <c r="H12" s="16"/>
      <c r="I12" s="56"/>
    </row>
    <row r="13" ht="24.95" customHeight="1" spans="1:9">
      <c r="A13" s="86" t="s">
        <v>128</v>
      </c>
      <c r="B13" s="86" t="s">
        <v>131</v>
      </c>
      <c r="C13" s="86" t="s">
        <v>129</v>
      </c>
      <c r="D13" s="87" t="s">
        <v>132</v>
      </c>
      <c r="E13" s="16">
        <f t="shared" si="1"/>
        <v>22.52</v>
      </c>
      <c r="F13" s="16">
        <v>21.34</v>
      </c>
      <c r="G13" s="16">
        <v>1.18</v>
      </c>
      <c r="H13" s="16"/>
      <c r="I13" s="56"/>
    </row>
    <row r="14" ht="24.95" customHeight="1" spans="1:9">
      <c r="A14" s="86" t="s">
        <v>128</v>
      </c>
      <c r="B14" s="86" t="s">
        <v>117</v>
      </c>
      <c r="C14" s="86" t="s">
        <v>129</v>
      </c>
      <c r="D14" s="87" t="s">
        <v>133</v>
      </c>
      <c r="E14" s="16">
        <f t="shared" si="1"/>
        <v>18.82</v>
      </c>
      <c r="F14" s="16">
        <v>17.94</v>
      </c>
      <c r="G14" s="16">
        <v>0.88</v>
      </c>
      <c r="H14" s="16"/>
      <c r="I14" s="56"/>
    </row>
    <row r="15" ht="24.95" customHeight="1" spans="1:9">
      <c r="A15" s="86" t="s">
        <v>134</v>
      </c>
      <c r="B15" s="86" t="s">
        <v>118</v>
      </c>
      <c r="C15" s="86" t="s">
        <v>135</v>
      </c>
      <c r="D15" s="87" t="s">
        <v>130</v>
      </c>
      <c r="E15" s="16">
        <f t="shared" si="1"/>
        <v>15.96</v>
      </c>
      <c r="F15" s="16">
        <v>15.96</v>
      </c>
      <c r="G15" s="16"/>
      <c r="H15" s="16"/>
      <c r="I15" s="56"/>
    </row>
    <row r="16" ht="24.95" customHeight="1" spans="1:9">
      <c r="A16" s="86" t="s">
        <v>128</v>
      </c>
      <c r="B16" s="86" t="s">
        <v>121</v>
      </c>
      <c r="C16" s="86" t="s">
        <v>136</v>
      </c>
      <c r="D16" s="87" t="s">
        <v>137</v>
      </c>
      <c r="E16" s="16">
        <f t="shared" si="1"/>
        <v>240.84</v>
      </c>
      <c r="F16" s="16"/>
      <c r="G16" s="16"/>
      <c r="H16" s="16">
        <v>240.84</v>
      </c>
      <c r="I16" s="56"/>
    </row>
    <row r="17" ht="24.95" customHeight="1" spans="1:9">
      <c r="A17" s="86"/>
      <c r="B17" s="86"/>
      <c r="C17" s="86"/>
      <c r="D17" s="87"/>
      <c r="E17" s="16"/>
      <c r="F17" s="16"/>
      <c r="G17" s="16"/>
      <c r="H17" s="16"/>
      <c r="I17" s="56"/>
    </row>
    <row r="18" s="79" customFormat="1" ht="24.95" customHeight="1" spans="1:9">
      <c r="A18" s="88"/>
      <c r="B18" s="88"/>
      <c r="C18" s="88"/>
      <c r="D18" s="89"/>
      <c r="E18" s="17"/>
      <c r="F18" s="17"/>
      <c r="G18" s="17"/>
      <c r="H18" s="16"/>
      <c r="I18" s="151"/>
    </row>
    <row r="19" s="79" customFormat="1" ht="24.95" customHeight="1" spans="1:9">
      <c r="A19" s="88"/>
      <c r="B19" s="88"/>
      <c r="C19" s="88"/>
      <c r="D19" s="89"/>
      <c r="E19" s="16"/>
      <c r="F19" s="16"/>
      <c r="G19" s="92"/>
      <c r="H19" s="16"/>
      <c r="I19" s="151"/>
    </row>
    <row r="20" s="79" customFormat="1" ht="24.95" customHeight="1" spans="1:9">
      <c r="A20" s="88"/>
      <c r="B20" s="88"/>
      <c r="C20" s="88"/>
      <c r="D20" s="89"/>
      <c r="E20" s="16"/>
      <c r="F20" s="16"/>
      <c r="G20" s="92"/>
      <c r="H20" s="16"/>
      <c r="I20" s="151"/>
    </row>
    <row r="21" s="79" customFormat="1" ht="24.95" customHeight="1" spans="1:9">
      <c r="A21" s="88"/>
      <c r="B21" s="88"/>
      <c r="C21" s="88"/>
      <c r="D21" s="89"/>
      <c r="E21" s="16"/>
      <c r="F21" s="16"/>
      <c r="G21" s="92"/>
      <c r="H21" s="92"/>
      <c r="I21" s="151"/>
    </row>
    <row r="22" s="79" customFormat="1" ht="24.95" customHeight="1" spans="1:9">
      <c r="A22" s="88"/>
      <c r="B22" s="88"/>
      <c r="C22" s="88"/>
      <c r="D22" s="89"/>
      <c r="E22" s="16"/>
      <c r="F22" s="16"/>
      <c r="G22" s="92"/>
      <c r="H22" s="92"/>
      <c r="I22" s="151"/>
    </row>
    <row r="23" s="79" customFormat="1" ht="24.95" customHeight="1" spans="1:8">
      <c r="A23" s="88"/>
      <c r="B23" s="88"/>
      <c r="C23" s="88"/>
      <c r="D23" s="87"/>
      <c r="E23" s="16"/>
      <c r="F23" s="16"/>
      <c r="G23" s="92"/>
      <c r="H23" s="92"/>
    </row>
    <row r="24" s="79" customFormat="1" ht="24.95" customHeight="1"/>
    <row r="25" s="79" customFormat="1" ht="24.95" customHeight="1"/>
    <row r="26" s="79" customFormat="1" ht="24.95" customHeight="1"/>
    <row r="27" s="79" customFormat="1" ht="24.95" customHeight="1"/>
    <row r="28" s="79" customFormat="1" ht="24.95" customHeight="1" spans="1:8">
      <c r="A28"/>
      <c r="B28"/>
      <c r="C28"/>
      <c r="D28"/>
      <c r="E28"/>
      <c r="F28"/>
      <c r="G28"/>
      <c r="H28"/>
    </row>
    <row r="29" s="79" customFormat="1" ht="24.95" customHeight="1" spans="1:8">
      <c r="A29"/>
      <c r="B29"/>
      <c r="C29"/>
      <c r="D29"/>
      <c r="E29"/>
      <c r="F29"/>
      <c r="G29"/>
      <c r="H29"/>
    </row>
  </sheetData>
  <mergeCells count="7">
    <mergeCell ref="A4:D4"/>
    <mergeCell ref="A5:C5"/>
    <mergeCell ref="D5:D6"/>
    <mergeCell ref="E5:E6"/>
    <mergeCell ref="F5:F6"/>
    <mergeCell ref="G5:G6"/>
    <mergeCell ref="H5:H6"/>
  </mergeCells>
  <printOptions horizontalCentered="1"/>
  <pageMargins left="0.196527777777778" right="0.196527777777778" top="0.21875" bottom="0.16875" header="0" footer="0"/>
  <pageSetup paperSize="9" scale="8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showGridLines="0" showZeros="0" workbookViewId="0">
      <selection activeCell="Q6" sqref="Q6:Q14"/>
    </sheetView>
  </sheetViews>
  <sheetFormatPr defaultColWidth="9.16666666666667" defaultRowHeight="12.75" customHeight="1"/>
  <cols>
    <col min="1" max="1" width="10.1666666666667" customWidth="1"/>
    <col min="2" max="2" width="8.16666666666667" customWidth="1"/>
    <col min="3" max="3" width="6.33333333333333" customWidth="1"/>
    <col min="4" max="4" width="30.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2" t="s">
        <v>252</v>
      </c>
      <c r="B1" s="114"/>
      <c r="C1" s="114"/>
      <c r="D1" s="115"/>
      <c r="E1" s="134"/>
      <c r="F1" s="134"/>
      <c r="G1" s="134"/>
      <c r="H1" s="134"/>
      <c r="I1" s="134"/>
      <c r="J1" s="134"/>
      <c r="K1" s="134"/>
      <c r="L1" s="134"/>
      <c r="M1" s="134"/>
      <c r="N1" s="134"/>
      <c r="O1" s="115"/>
      <c r="P1" s="115"/>
      <c r="Q1" s="134"/>
      <c r="R1" s="134"/>
      <c r="S1" s="134"/>
      <c r="T1" s="140"/>
      <c r="U1" s="140"/>
      <c r="V1" s="56"/>
      <c r="W1" s="56"/>
      <c r="X1" s="56"/>
    </row>
    <row r="2" ht="23.25" customHeight="1" spans="1:24">
      <c r="A2" s="138" t="s">
        <v>253</v>
      </c>
      <c r="B2" s="138"/>
      <c r="C2" s="138"/>
      <c r="D2" s="138"/>
      <c r="E2" s="138"/>
      <c r="F2" s="138"/>
      <c r="G2" s="138"/>
      <c r="H2" s="138"/>
      <c r="I2" s="138"/>
      <c r="J2" s="138"/>
      <c r="K2" s="138"/>
      <c r="L2" s="138"/>
      <c r="M2" s="138"/>
      <c r="N2" s="138"/>
      <c r="O2" s="138"/>
      <c r="P2" s="138"/>
      <c r="Q2" s="138"/>
      <c r="R2" s="138"/>
      <c r="S2" s="138"/>
      <c r="T2" s="138"/>
      <c r="U2" s="138"/>
      <c r="V2" s="56"/>
      <c r="W2" s="56"/>
      <c r="X2" s="56"/>
    </row>
    <row r="3" ht="23.25" customHeight="1" spans="1:24">
      <c r="A3" s="116" t="s">
        <v>2</v>
      </c>
      <c r="B3" s="117"/>
      <c r="C3" s="117"/>
      <c r="D3" s="117"/>
      <c r="E3" s="117"/>
      <c r="F3" s="117"/>
      <c r="G3" s="117"/>
      <c r="H3" s="134"/>
      <c r="I3" s="134"/>
      <c r="J3" s="134"/>
      <c r="K3" s="134"/>
      <c r="L3" s="134"/>
      <c r="M3" s="134"/>
      <c r="N3" s="134"/>
      <c r="O3" s="115"/>
      <c r="P3" s="115"/>
      <c r="Q3" s="134"/>
      <c r="R3" s="134"/>
      <c r="S3" s="134"/>
      <c r="T3" s="141" t="s">
        <v>84</v>
      </c>
      <c r="U3" s="141"/>
      <c r="V3" s="56"/>
      <c r="W3" s="56"/>
      <c r="X3" s="56"/>
    </row>
    <row r="4" ht="23.25" customHeight="1" spans="1:24">
      <c r="A4" s="67" t="s">
        <v>143</v>
      </c>
      <c r="B4" s="67"/>
      <c r="C4" s="67"/>
      <c r="D4" s="9" t="s">
        <v>112</v>
      </c>
      <c r="E4" s="67" t="s">
        <v>160</v>
      </c>
      <c r="F4" s="67" t="s">
        <v>173</v>
      </c>
      <c r="G4" s="67"/>
      <c r="H4" s="67"/>
      <c r="I4" s="67"/>
      <c r="J4" s="67"/>
      <c r="K4" s="147" t="s">
        <v>174</v>
      </c>
      <c r="L4" s="147"/>
      <c r="M4" s="147"/>
      <c r="N4" s="147"/>
      <c r="O4" s="147"/>
      <c r="P4" s="147"/>
      <c r="Q4" s="147" t="s">
        <v>175</v>
      </c>
      <c r="R4" s="147" t="s">
        <v>176</v>
      </c>
      <c r="S4" s="147"/>
      <c r="T4" s="147"/>
      <c r="U4" s="147"/>
      <c r="V4" s="149"/>
      <c r="W4" s="149"/>
      <c r="X4" s="149"/>
    </row>
    <row r="5" ht="45.75" customHeight="1" spans="1:24">
      <c r="A5" s="67" t="s">
        <v>113</v>
      </c>
      <c r="B5" s="67" t="s">
        <v>114</v>
      </c>
      <c r="C5" s="67" t="s">
        <v>115</v>
      </c>
      <c r="D5" s="9"/>
      <c r="E5" s="67"/>
      <c r="F5" s="67" t="s">
        <v>105</v>
      </c>
      <c r="G5" s="67" t="s">
        <v>177</v>
      </c>
      <c r="H5" s="67" t="s">
        <v>178</v>
      </c>
      <c r="I5" s="14" t="s">
        <v>179</v>
      </c>
      <c r="J5" s="14" t="s">
        <v>180</v>
      </c>
      <c r="K5" s="147" t="s">
        <v>105</v>
      </c>
      <c r="L5" s="148" t="s">
        <v>181</v>
      </c>
      <c r="M5" s="148" t="s">
        <v>182</v>
      </c>
      <c r="N5" s="148" t="s">
        <v>183</v>
      </c>
      <c r="O5" s="148" t="s">
        <v>184</v>
      </c>
      <c r="P5" s="148" t="s">
        <v>185</v>
      </c>
      <c r="Q5" s="147"/>
      <c r="R5" s="147" t="s">
        <v>105</v>
      </c>
      <c r="S5" s="147" t="s">
        <v>186</v>
      </c>
      <c r="T5" s="147" t="s">
        <v>187</v>
      </c>
      <c r="U5" s="150" t="s">
        <v>176</v>
      </c>
      <c r="V5" s="54"/>
      <c r="W5" s="54"/>
      <c r="X5" s="54"/>
    </row>
    <row r="6" s="1" customFormat="1" ht="27" customHeight="1" spans="1:24">
      <c r="A6" s="86"/>
      <c r="B6" s="86"/>
      <c r="C6" s="86"/>
      <c r="D6" s="87" t="s">
        <v>105</v>
      </c>
      <c r="E6" s="28">
        <f>SUM(E7:E14)</f>
        <v>421.48</v>
      </c>
      <c r="F6" s="16">
        <f t="shared" ref="F6:F14" si="0">SUM(G6:J6)</f>
        <v>337.14</v>
      </c>
      <c r="G6" s="16">
        <f t="shared" ref="G6:J6" si="1">SUM(G7:G15)</f>
        <v>151.87</v>
      </c>
      <c r="H6" s="16">
        <f t="shared" si="1"/>
        <v>43.67</v>
      </c>
      <c r="I6" s="16">
        <f t="shared" si="1"/>
        <v>76.73</v>
      </c>
      <c r="J6" s="16">
        <f t="shared" si="1"/>
        <v>64.87</v>
      </c>
      <c r="K6" s="16">
        <f t="shared" ref="K6:K14" si="2">SUM(L6:P6)</f>
        <v>74.65</v>
      </c>
      <c r="L6" s="16">
        <f t="shared" ref="L6:Q6" si="3">SUM(L7:L16)</f>
        <v>74.65</v>
      </c>
      <c r="M6" s="16">
        <f t="shared" si="3"/>
        <v>0</v>
      </c>
      <c r="N6" s="16">
        <f t="shared" si="3"/>
        <v>0</v>
      </c>
      <c r="O6" s="16">
        <f t="shared" si="3"/>
        <v>0</v>
      </c>
      <c r="P6" s="16">
        <f t="shared" si="3"/>
        <v>0</v>
      </c>
      <c r="Q6" s="16">
        <f t="shared" si="3"/>
        <v>9.69</v>
      </c>
      <c r="R6" s="16">
        <f>SUM(S6:U6)</f>
        <v>0</v>
      </c>
      <c r="S6" s="16">
        <f t="shared" ref="S6:U6" si="4">SUM(S7:S16)</f>
        <v>0</v>
      </c>
      <c r="T6" s="16">
        <f t="shared" si="4"/>
        <v>0</v>
      </c>
      <c r="U6" s="16">
        <f t="shared" si="4"/>
        <v>0</v>
      </c>
      <c r="V6" s="54"/>
      <c r="W6" s="54"/>
      <c r="X6" s="54"/>
    </row>
    <row r="7" ht="27" customHeight="1" spans="1:24">
      <c r="A7" s="86" t="s">
        <v>116</v>
      </c>
      <c r="B7" s="86" t="s">
        <v>117</v>
      </c>
      <c r="C7" s="86" t="s">
        <v>118</v>
      </c>
      <c r="D7" s="87" t="s">
        <v>119</v>
      </c>
      <c r="E7" s="28">
        <f t="shared" ref="E7:E14" si="5">F7+K7+Q7+R7</f>
        <v>171.71</v>
      </c>
      <c r="F7" s="16">
        <f t="shared" si="0"/>
        <v>135.19</v>
      </c>
      <c r="G7" s="16">
        <f>45.25+11.54</f>
        <v>56.79</v>
      </c>
      <c r="H7" s="16">
        <f>35.17+8.5</f>
        <v>43.67</v>
      </c>
      <c r="I7" s="16">
        <f>27.77+6.96</f>
        <v>34.73</v>
      </c>
      <c r="J7" s="16"/>
      <c r="K7" s="16">
        <f t="shared" si="2"/>
        <v>29.89</v>
      </c>
      <c r="L7" s="16">
        <f>23.95+5.94</f>
        <v>29.89</v>
      </c>
      <c r="M7" s="16"/>
      <c r="N7" s="16"/>
      <c r="O7" s="16"/>
      <c r="P7" s="16"/>
      <c r="Q7" s="16">
        <v>6.63</v>
      </c>
      <c r="R7" s="16"/>
      <c r="S7" s="16"/>
      <c r="T7" s="16"/>
      <c r="U7" s="16"/>
      <c r="V7" s="56"/>
      <c r="W7" s="56"/>
      <c r="X7" s="56"/>
    </row>
    <row r="8" ht="27" customHeight="1" spans="1:24">
      <c r="A8" s="86" t="s">
        <v>120</v>
      </c>
      <c r="B8" s="86" t="s">
        <v>121</v>
      </c>
      <c r="C8" s="86" t="s">
        <v>122</v>
      </c>
      <c r="D8" s="87" t="s">
        <v>123</v>
      </c>
      <c r="E8" s="28">
        <f t="shared" si="5"/>
        <v>29.4</v>
      </c>
      <c r="F8" s="16">
        <f t="shared" si="0"/>
        <v>23.72</v>
      </c>
      <c r="G8" s="16">
        <v>11.84</v>
      </c>
      <c r="H8" s="16"/>
      <c r="I8" s="16">
        <v>4.5</v>
      </c>
      <c r="J8" s="16">
        <v>7.38</v>
      </c>
      <c r="K8" s="16">
        <f t="shared" si="2"/>
        <v>5.58</v>
      </c>
      <c r="L8" s="16">
        <v>5.58</v>
      </c>
      <c r="M8" s="16"/>
      <c r="N8" s="16"/>
      <c r="O8" s="16"/>
      <c r="P8" s="16"/>
      <c r="Q8" s="16">
        <v>0.1</v>
      </c>
      <c r="R8" s="16"/>
      <c r="S8" s="16"/>
      <c r="T8" s="16"/>
      <c r="U8" s="16"/>
      <c r="V8" s="56"/>
      <c r="W8" s="56"/>
      <c r="X8" s="56"/>
    </row>
    <row r="9" ht="27" customHeight="1" spans="1:24">
      <c r="A9" s="86" t="s">
        <v>124</v>
      </c>
      <c r="B9" s="86" t="s">
        <v>118</v>
      </c>
      <c r="C9" s="86" t="s">
        <v>118</v>
      </c>
      <c r="D9" s="87" t="s">
        <v>125</v>
      </c>
      <c r="E9" s="28">
        <f t="shared" si="5"/>
        <v>25.98</v>
      </c>
      <c r="F9" s="16">
        <f t="shared" si="0"/>
        <v>21.5</v>
      </c>
      <c r="G9" s="16">
        <v>10.1</v>
      </c>
      <c r="H9" s="16"/>
      <c r="I9" s="16">
        <v>4.5</v>
      </c>
      <c r="J9" s="16">
        <v>6.9</v>
      </c>
      <c r="K9" s="16">
        <f t="shared" si="2"/>
        <v>4.48</v>
      </c>
      <c r="L9" s="16">
        <v>4.48</v>
      </c>
      <c r="M9" s="16"/>
      <c r="N9" s="16"/>
      <c r="O9" s="16"/>
      <c r="P9" s="16"/>
      <c r="Q9" s="16"/>
      <c r="R9" s="16"/>
      <c r="S9" s="16"/>
      <c r="T9" s="16"/>
      <c r="U9" s="16"/>
      <c r="V9" s="56"/>
      <c r="W9" s="56"/>
      <c r="X9" s="56"/>
    </row>
    <row r="10" s="79" customFormat="1" ht="27" customHeight="1" spans="1:24">
      <c r="A10" s="86" t="s">
        <v>126</v>
      </c>
      <c r="B10" s="86" t="s">
        <v>122</v>
      </c>
      <c r="C10" s="86" t="s">
        <v>118</v>
      </c>
      <c r="D10" s="87" t="s">
        <v>127</v>
      </c>
      <c r="E10" s="28">
        <f t="shared" si="5"/>
        <v>24.25</v>
      </c>
      <c r="F10" s="16">
        <f t="shared" si="0"/>
        <v>20.45</v>
      </c>
      <c r="G10" s="92">
        <v>9.1</v>
      </c>
      <c r="H10" s="92"/>
      <c r="I10" s="92">
        <v>4.5</v>
      </c>
      <c r="J10" s="92">
        <v>6.85</v>
      </c>
      <c r="K10" s="16">
        <f t="shared" si="2"/>
        <v>3.8</v>
      </c>
      <c r="L10" s="16">
        <v>3.8</v>
      </c>
      <c r="M10" s="16"/>
      <c r="N10" s="16"/>
      <c r="O10" s="16"/>
      <c r="P10" s="16"/>
      <c r="Q10" s="92"/>
      <c r="R10" s="16"/>
      <c r="S10" s="92"/>
      <c r="T10" s="92"/>
      <c r="U10" s="92"/>
      <c r="V10" s="151"/>
      <c r="W10" s="151"/>
      <c r="X10" s="151"/>
    </row>
    <row r="11" s="79" customFormat="1" ht="27" customHeight="1" spans="1:24">
      <c r="A11" s="86" t="s">
        <v>128</v>
      </c>
      <c r="B11" s="86" t="s">
        <v>118</v>
      </c>
      <c r="C11" s="86" t="s">
        <v>129</v>
      </c>
      <c r="D11" s="87" t="s">
        <v>130</v>
      </c>
      <c r="E11" s="28">
        <f t="shared" si="5"/>
        <v>114.9</v>
      </c>
      <c r="F11" s="16">
        <f t="shared" si="0"/>
        <v>92.82</v>
      </c>
      <c r="G11" s="92">
        <f>27.79+15.56</f>
        <v>43.35</v>
      </c>
      <c r="H11" s="92"/>
      <c r="I11" s="92">
        <f>12+7.5</f>
        <v>19.5</v>
      </c>
      <c r="J11" s="92">
        <f>18.69+11.28</f>
        <v>29.97</v>
      </c>
      <c r="K11" s="16">
        <f t="shared" si="2"/>
        <v>21.41</v>
      </c>
      <c r="L11" s="16">
        <f>13.51+7.9</f>
        <v>21.41</v>
      </c>
      <c r="M11" s="16"/>
      <c r="N11" s="16"/>
      <c r="O11" s="16"/>
      <c r="P11" s="16"/>
      <c r="Q11" s="16">
        <v>0.67</v>
      </c>
      <c r="R11" s="16"/>
      <c r="S11" s="92"/>
      <c r="T11" s="92"/>
      <c r="U11" s="92"/>
      <c r="V11" s="151"/>
      <c r="W11" s="151"/>
      <c r="X11" s="151"/>
    </row>
    <row r="12" s="79" customFormat="1" ht="27" customHeight="1" spans="1:24">
      <c r="A12" s="86" t="s">
        <v>128</v>
      </c>
      <c r="B12" s="86" t="s">
        <v>131</v>
      </c>
      <c r="C12" s="86" t="s">
        <v>129</v>
      </c>
      <c r="D12" s="87" t="s">
        <v>132</v>
      </c>
      <c r="E12" s="28">
        <f t="shared" si="5"/>
        <v>21.34</v>
      </c>
      <c r="F12" s="16">
        <f t="shared" si="0"/>
        <v>16.07</v>
      </c>
      <c r="G12" s="92">
        <v>8.5</v>
      </c>
      <c r="H12" s="92"/>
      <c r="I12" s="92">
        <v>3</v>
      </c>
      <c r="J12" s="92">
        <v>4.57</v>
      </c>
      <c r="K12" s="16">
        <f t="shared" si="2"/>
        <v>3.82</v>
      </c>
      <c r="L12" s="16">
        <v>3.82</v>
      </c>
      <c r="M12" s="16"/>
      <c r="N12" s="16"/>
      <c r="O12" s="16"/>
      <c r="P12" s="16"/>
      <c r="Q12" s="16">
        <v>1.45</v>
      </c>
      <c r="R12" s="16"/>
      <c r="S12" s="92"/>
      <c r="T12" s="92"/>
      <c r="U12" s="92"/>
      <c r="V12" s="151"/>
      <c r="W12" s="151"/>
      <c r="X12" s="151"/>
    </row>
    <row r="13" s="79" customFormat="1" ht="27" customHeight="1" spans="1:24">
      <c r="A13" s="86" t="s">
        <v>128</v>
      </c>
      <c r="B13" s="86" t="s">
        <v>117</v>
      </c>
      <c r="C13" s="86" t="s">
        <v>129</v>
      </c>
      <c r="D13" s="87" t="s">
        <v>133</v>
      </c>
      <c r="E13" s="28">
        <f t="shared" si="5"/>
        <v>17.94</v>
      </c>
      <c r="F13" s="16">
        <f t="shared" si="0"/>
        <v>13.91</v>
      </c>
      <c r="G13" s="92">
        <v>6.31</v>
      </c>
      <c r="H13" s="92"/>
      <c r="I13" s="92">
        <v>3</v>
      </c>
      <c r="J13" s="92">
        <v>4.6</v>
      </c>
      <c r="K13" s="16">
        <f t="shared" si="2"/>
        <v>3.19</v>
      </c>
      <c r="L13" s="16">
        <v>3.19</v>
      </c>
      <c r="M13" s="16"/>
      <c r="N13" s="16"/>
      <c r="O13" s="16"/>
      <c r="P13" s="16"/>
      <c r="Q13" s="16">
        <v>0.84</v>
      </c>
      <c r="R13" s="16"/>
      <c r="S13" s="92"/>
      <c r="T13" s="92"/>
      <c r="U13" s="92"/>
      <c r="V13" s="151"/>
      <c r="W13" s="151"/>
      <c r="X13" s="151"/>
    </row>
    <row r="14" s="79" customFormat="1" ht="27" customHeight="1" spans="1:24">
      <c r="A14" s="86" t="s">
        <v>134</v>
      </c>
      <c r="B14" s="86" t="s">
        <v>118</v>
      </c>
      <c r="C14" s="86" t="s">
        <v>135</v>
      </c>
      <c r="D14" s="87" t="s">
        <v>130</v>
      </c>
      <c r="E14" s="28">
        <f t="shared" si="5"/>
        <v>15.96</v>
      </c>
      <c r="F14" s="16">
        <f t="shared" si="0"/>
        <v>13.48</v>
      </c>
      <c r="G14" s="92">
        <v>5.88</v>
      </c>
      <c r="H14" s="92"/>
      <c r="I14" s="92">
        <v>3</v>
      </c>
      <c r="J14" s="92">
        <v>4.6</v>
      </c>
      <c r="K14" s="16">
        <f t="shared" si="2"/>
        <v>2.48</v>
      </c>
      <c r="L14" s="16">
        <v>2.48</v>
      </c>
      <c r="M14" s="16"/>
      <c r="N14" s="16"/>
      <c r="O14" s="16"/>
      <c r="P14" s="16"/>
      <c r="Q14" s="16"/>
      <c r="R14" s="16"/>
      <c r="S14" s="92"/>
      <c r="T14" s="92"/>
      <c r="U14" s="92"/>
      <c r="V14" s="151"/>
      <c r="W14" s="151"/>
      <c r="X14" s="151"/>
    </row>
    <row r="15" s="79" customFormat="1" ht="27" customHeight="1" spans="1:24">
      <c r="A15" s="86"/>
      <c r="B15" s="86"/>
      <c r="C15" s="86"/>
      <c r="D15" s="87"/>
      <c r="E15" s="17"/>
      <c r="F15" s="92"/>
      <c r="G15" s="92"/>
      <c r="H15" s="92"/>
      <c r="I15" s="92"/>
      <c r="J15" s="92"/>
      <c r="K15" s="17"/>
      <c r="L15" s="16"/>
      <c r="M15" s="16"/>
      <c r="N15" s="16"/>
      <c r="O15" s="16"/>
      <c r="P15" s="16"/>
      <c r="Q15" s="16"/>
      <c r="R15" s="92"/>
      <c r="S15" s="92"/>
      <c r="T15" s="92"/>
      <c r="U15" s="92"/>
      <c r="V15" s="151"/>
      <c r="W15" s="151"/>
      <c r="X15" s="151"/>
    </row>
    <row r="16" s="79" customFormat="1" ht="27" customHeight="1" spans="1:24">
      <c r="A16" s="86"/>
      <c r="B16" s="86"/>
      <c r="C16" s="86"/>
      <c r="D16" s="87"/>
      <c r="E16" s="17"/>
      <c r="F16" s="92"/>
      <c r="G16" s="92"/>
      <c r="H16" s="92"/>
      <c r="I16" s="92"/>
      <c r="J16" s="92"/>
      <c r="K16" s="17"/>
      <c r="L16" s="16"/>
      <c r="M16" s="16"/>
      <c r="N16" s="16"/>
      <c r="O16" s="16"/>
      <c r="P16" s="16"/>
      <c r="Q16" s="16"/>
      <c r="R16" s="92"/>
      <c r="S16" s="92"/>
      <c r="T16" s="92"/>
      <c r="U16" s="92"/>
      <c r="V16" s="151"/>
      <c r="W16" s="151"/>
      <c r="X16" s="151"/>
    </row>
    <row r="17" s="79" customFormat="1" ht="27" customHeight="1" spans="1:24">
      <c r="A17" s="86"/>
      <c r="B17" s="86"/>
      <c r="C17" s="86"/>
      <c r="D17" s="87"/>
      <c r="E17" s="17"/>
      <c r="F17" s="17"/>
      <c r="G17" s="92"/>
      <c r="H17" s="92"/>
      <c r="I17" s="92"/>
      <c r="J17" s="92"/>
      <c r="K17" s="92"/>
      <c r="L17" s="16"/>
      <c r="M17" s="16"/>
      <c r="N17" s="16"/>
      <c r="O17" s="16"/>
      <c r="P17" s="16"/>
      <c r="Q17" s="16"/>
      <c r="R17" s="92"/>
      <c r="S17" s="92"/>
      <c r="T17" s="92"/>
      <c r="U17" s="92"/>
      <c r="V17" s="151"/>
      <c r="W17" s="151"/>
      <c r="X17" s="151"/>
    </row>
    <row r="18" ht="27" customHeight="1" spans="1:24">
      <c r="A18" s="86"/>
      <c r="B18" s="86"/>
      <c r="C18" s="86"/>
      <c r="D18" s="87"/>
      <c r="E18" s="17"/>
      <c r="F18" s="17"/>
      <c r="G18" s="92"/>
      <c r="H18" s="92"/>
      <c r="I18" s="92"/>
      <c r="J18" s="92"/>
      <c r="K18" s="92"/>
      <c r="L18" s="16"/>
      <c r="M18" s="16"/>
      <c r="N18" s="16"/>
      <c r="O18" s="16"/>
      <c r="P18" s="16"/>
      <c r="Q18" s="16"/>
      <c r="R18" s="92"/>
      <c r="S18" s="92"/>
      <c r="T18" s="92"/>
      <c r="U18" s="92"/>
      <c r="V18" s="56"/>
      <c r="W18" s="56"/>
      <c r="X18" s="56"/>
    </row>
    <row r="19" ht="27" customHeight="1" spans="1:24">
      <c r="A19" s="86"/>
      <c r="B19" s="86"/>
      <c r="C19" s="86"/>
      <c r="D19" s="87"/>
      <c r="E19" s="17"/>
      <c r="F19" s="17"/>
      <c r="G19" s="92"/>
      <c r="H19" s="92"/>
      <c r="I19" s="92"/>
      <c r="J19" s="92"/>
      <c r="K19" s="92"/>
      <c r="L19" s="16"/>
      <c r="M19" s="16"/>
      <c r="N19" s="16"/>
      <c r="O19" s="16"/>
      <c r="P19" s="16"/>
      <c r="Q19" s="16"/>
      <c r="R19" s="92"/>
      <c r="S19" s="92"/>
      <c r="T19" s="92"/>
      <c r="U19" s="92"/>
      <c r="V19" s="56"/>
      <c r="W19" s="56"/>
      <c r="X19" s="56"/>
    </row>
    <row r="20" ht="27" customHeight="1" spans="1:24">
      <c r="A20" s="56"/>
      <c r="B20" s="56"/>
      <c r="C20" s="56"/>
      <c r="D20" s="56"/>
      <c r="E20" s="56"/>
      <c r="F20" s="56"/>
      <c r="G20" s="56"/>
      <c r="H20" s="56"/>
      <c r="I20" s="56"/>
      <c r="J20" s="56"/>
      <c r="K20" s="56"/>
      <c r="L20" s="56"/>
      <c r="M20" s="56"/>
      <c r="N20" s="56"/>
      <c r="O20" s="56"/>
      <c r="P20" s="56"/>
      <c r="Q20" s="56"/>
      <c r="R20" s="56"/>
      <c r="S20" s="56"/>
      <c r="T20" s="56"/>
      <c r="U20" s="56"/>
      <c r="V20" s="56"/>
      <c r="W20" s="56"/>
      <c r="X20" s="56"/>
    </row>
  </sheetData>
  <mergeCells count="10">
    <mergeCell ref="T1:U1"/>
    <mergeCell ref="A3:G3"/>
    <mergeCell ref="T3:U3"/>
    <mergeCell ref="A4:C4"/>
    <mergeCell ref="F4:J4"/>
    <mergeCell ref="K4:P4"/>
    <mergeCell ref="R4:U4"/>
    <mergeCell ref="D4:D5"/>
    <mergeCell ref="E4:E5"/>
    <mergeCell ref="Q4:Q5"/>
  </mergeCells>
  <printOptions horizontalCentered="1" verticalCentered="1"/>
  <pageMargins left="0.196527777777778" right="0.196527777777778" top="0.235416666666667" bottom="0.15625" header="0.235416666666667" footer="0"/>
  <pageSetup paperSize="9" scale="65"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showGridLines="0" showZeros="0" workbookViewId="0">
      <selection activeCell="K11" sqref="K11"/>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3" width="14" customWidth="1"/>
  </cols>
  <sheetData>
    <row r="1" ht="23.25" customHeight="1" spans="1:13">
      <c r="A1" s="2" t="s">
        <v>254</v>
      </c>
      <c r="B1" s="114"/>
      <c r="C1" s="114"/>
      <c r="D1" s="115"/>
      <c r="E1" s="134"/>
      <c r="F1" s="134"/>
      <c r="G1" s="134"/>
      <c r="H1" s="134"/>
      <c r="I1" s="134"/>
      <c r="J1" s="134"/>
      <c r="K1" s="134"/>
      <c r="L1" s="140"/>
      <c r="M1" s="140"/>
    </row>
    <row r="2" ht="23.25" customHeight="1" spans="1:13">
      <c r="A2" s="138" t="s">
        <v>255</v>
      </c>
      <c r="B2" s="138"/>
      <c r="C2" s="138"/>
      <c r="D2" s="138"/>
      <c r="E2" s="138"/>
      <c r="F2" s="138"/>
      <c r="G2" s="138"/>
      <c r="H2" s="138"/>
      <c r="I2" s="138"/>
      <c r="J2" s="138"/>
      <c r="K2" s="138"/>
      <c r="L2" s="138"/>
      <c r="M2" s="138"/>
    </row>
    <row r="3" ht="23.25" customHeight="1" spans="1:13">
      <c r="A3" s="116" t="s">
        <v>2</v>
      </c>
      <c r="B3" s="117"/>
      <c r="C3" s="117"/>
      <c r="D3" s="117"/>
      <c r="E3" s="117"/>
      <c r="F3" s="117"/>
      <c r="G3" s="117"/>
      <c r="H3" s="134"/>
      <c r="I3" s="134"/>
      <c r="J3" s="134"/>
      <c r="K3" s="134"/>
      <c r="L3" s="141" t="s">
        <v>84</v>
      </c>
      <c r="M3" s="141"/>
    </row>
    <row r="4" ht="23.25" customHeight="1" spans="1:13">
      <c r="A4" s="62" t="s">
        <v>143</v>
      </c>
      <c r="B4" s="62"/>
      <c r="C4" s="62"/>
      <c r="D4" s="26" t="s">
        <v>159</v>
      </c>
      <c r="E4" s="62" t="s">
        <v>160</v>
      </c>
      <c r="F4" s="67" t="s">
        <v>161</v>
      </c>
      <c r="G4" s="67"/>
      <c r="H4" s="67"/>
      <c r="I4" s="67"/>
      <c r="J4" s="67"/>
      <c r="K4" s="67" t="s">
        <v>165</v>
      </c>
      <c r="L4" s="67"/>
      <c r="M4" s="67"/>
    </row>
    <row r="5" ht="36.75" customHeight="1" spans="1:13">
      <c r="A5" s="67" t="s">
        <v>113</v>
      </c>
      <c r="B5" s="67" t="s">
        <v>114</v>
      </c>
      <c r="C5" s="67" t="s">
        <v>115</v>
      </c>
      <c r="D5" s="9"/>
      <c r="E5" s="67"/>
      <c r="F5" s="97" t="s">
        <v>105</v>
      </c>
      <c r="G5" s="97" t="s">
        <v>192</v>
      </c>
      <c r="H5" s="97" t="s">
        <v>174</v>
      </c>
      <c r="I5" s="97" t="s">
        <v>175</v>
      </c>
      <c r="J5" s="97" t="s">
        <v>176</v>
      </c>
      <c r="K5" s="97" t="s">
        <v>105</v>
      </c>
      <c r="L5" s="97" t="s">
        <v>146</v>
      </c>
      <c r="M5" s="97" t="s">
        <v>193</v>
      </c>
    </row>
    <row r="6" s="1" customFormat="1" ht="27" customHeight="1" spans="1:13">
      <c r="A6" s="86"/>
      <c r="B6" s="86"/>
      <c r="C6" s="86"/>
      <c r="D6" s="87" t="s">
        <v>105</v>
      </c>
      <c r="E6" s="16">
        <v>421.48</v>
      </c>
      <c r="F6" s="16">
        <f>SUM(G6:I6)</f>
        <v>421.48</v>
      </c>
      <c r="G6" s="16">
        <v>337.14</v>
      </c>
      <c r="H6" s="16">
        <v>74.65</v>
      </c>
      <c r="I6" s="16">
        <f>SUM(I7:I16)</f>
        <v>9.69</v>
      </c>
      <c r="J6" s="16"/>
      <c r="K6" s="16"/>
      <c r="L6" s="16"/>
      <c r="M6" s="16"/>
    </row>
    <row r="7" ht="27" customHeight="1" spans="1:13">
      <c r="A7" s="86" t="s">
        <v>116</v>
      </c>
      <c r="B7" s="86" t="s">
        <v>117</v>
      </c>
      <c r="C7" s="86" t="s">
        <v>118</v>
      </c>
      <c r="D7" s="87" t="s">
        <v>119</v>
      </c>
      <c r="E7" s="16">
        <v>171.71</v>
      </c>
      <c r="F7" s="16">
        <f t="shared" ref="F7:F14" si="0">SUM(G7:I7)</f>
        <v>171.71</v>
      </c>
      <c r="G7" s="16">
        <v>135.19</v>
      </c>
      <c r="H7" s="16">
        <v>29.89</v>
      </c>
      <c r="I7" s="16">
        <v>6.63</v>
      </c>
      <c r="J7" s="16"/>
      <c r="K7" s="16"/>
      <c r="L7" s="16"/>
      <c r="M7" s="16"/>
    </row>
    <row r="8" ht="27" customHeight="1" spans="1:13">
      <c r="A8" s="86" t="s">
        <v>120</v>
      </c>
      <c r="B8" s="86" t="s">
        <v>121</v>
      </c>
      <c r="C8" s="86" t="s">
        <v>122</v>
      </c>
      <c r="D8" s="87" t="s">
        <v>123</v>
      </c>
      <c r="E8" s="16">
        <v>29.4</v>
      </c>
      <c r="F8" s="16">
        <f t="shared" si="0"/>
        <v>29.4</v>
      </c>
      <c r="G8" s="16">
        <v>23.72</v>
      </c>
      <c r="H8" s="16">
        <v>5.58</v>
      </c>
      <c r="I8" s="16">
        <v>0.1</v>
      </c>
      <c r="J8" s="16"/>
      <c r="K8" s="16"/>
      <c r="L8" s="16"/>
      <c r="M8" s="16"/>
    </row>
    <row r="9" ht="27" customHeight="1" spans="1:13">
      <c r="A9" s="86" t="s">
        <v>124</v>
      </c>
      <c r="B9" s="86" t="s">
        <v>118</v>
      </c>
      <c r="C9" s="86" t="s">
        <v>118</v>
      </c>
      <c r="D9" s="87" t="s">
        <v>125</v>
      </c>
      <c r="E9" s="16">
        <v>25.98</v>
      </c>
      <c r="F9" s="16">
        <f t="shared" si="0"/>
        <v>25.98</v>
      </c>
      <c r="G9" s="16">
        <v>21.5</v>
      </c>
      <c r="H9" s="16">
        <v>4.48</v>
      </c>
      <c r="I9" s="16"/>
      <c r="J9" s="16"/>
      <c r="K9" s="16"/>
      <c r="L9" s="16"/>
      <c r="M9" s="92"/>
    </row>
    <row r="10" s="79" customFormat="1" ht="27" customHeight="1" spans="1:13">
      <c r="A10" s="86" t="s">
        <v>126</v>
      </c>
      <c r="B10" s="86" t="s">
        <v>122</v>
      </c>
      <c r="C10" s="86" t="s">
        <v>118</v>
      </c>
      <c r="D10" s="87" t="s">
        <v>127</v>
      </c>
      <c r="E10" s="16">
        <v>24.25</v>
      </c>
      <c r="F10" s="16">
        <f t="shared" si="0"/>
        <v>24.25</v>
      </c>
      <c r="G10" s="16">
        <v>20.45</v>
      </c>
      <c r="H10" s="16">
        <v>3.8</v>
      </c>
      <c r="I10" s="92"/>
      <c r="J10" s="16"/>
      <c r="K10" s="92"/>
      <c r="L10" s="92"/>
      <c r="M10" s="92"/>
    </row>
    <row r="11" s="79" customFormat="1" ht="27" customHeight="1" spans="1:13">
      <c r="A11" s="86" t="s">
        <v>128</v>
      </c>
      <c r="B11" s="86" t="s">
        <v>118</v>
      </c>
      <c r="C11" s="86" t="s">
        <v>129</v>
      </c>
      <c r="D11" s="87" t="s">
        <v>130</v>
      </c>
      <c r="E11" s="16">
        <v>114.9</v>
      </c>
      <c r="F11" s="16">
        <f t="shared" si="0"/>
        <v>114.9</v>
      </c>
      <c r="G11" s="16">
        <v>92.82</v>
      </c>
      <c r="H11" s="16">
        <v>21.41</v>
      </c>
      <c r="I11" s="16">
        <v>0.67</v>
      </c>
      <c r="J11" s="16"/>
      <c r="K11" s="92"/>
      <c r="L11" s="92"/>
      <c r="M11" s="92"/>
    </row>
    <row r="12" s="79" customFormat="1" ht="27" customHeight="1" spans="1:13">
      <c r="A12" s="86" t="s">
        <v>128</v>
      </c>
      <c r="B12" s="86" t="s">
        <v>131</v>
      </c>
      <c r="C12" s="86" t="s">
        <v>129</v>
      </c>
      <c r="D12" s="87" t="s">
        <v>132</v>
      </c>
      <c r="E12" s="17">
        <v>21.34</v>
      </c>
      <c r="F12" s="16">
        <f t="shared" si="0"/>
        <v>21.34</v>
      </c>
      <c r="G12" s="16">
        <v>16.07</v>
      </c>
      <c r="H12" s="17">
        <v>3.82</v>
      </c>
      <c r="I12" s="16">
        <v>1.45</v>
      </c>
      <c r="J12" s="16"/>
      <c r="K12" s="92"/>
      <c r="L12" s="92"/>
      <c r="M12" s="92"/>
    </row>
    <row r="13" s="79" customFormat="1" ht="27" customHeight="1" spans="1:13">
      <c r="A13" s="86" t="s">
        <v>128</v>
      </c>
      <c r="B13" s="86" t="s">
        <v>117</v>
      </c>
      <c r="C13" s="86" t="s">
        <v>129</v>
      </c>
      <c r="D13" s="87" t="s">
        <v>133</v>
      </c>
      <c r="E13" s="17">
        <v>17.94</v>
      </c>
      <c r="F13" s="16">
        <f t="shared" si="0"/>
        <v>17.94</v>
      </c>
      <c r="G13" s="16">
        <v>13.91</v>
      </c>
      <c r="H13" s="17">
        <v>3.19</v>
      </c>
      <c r="I13" s="16">
        <v>0.84</v>
      </c>
      <c r="J13" s="16"/>
      <c r="K13" s="92"/>
      <c r="L13" s="92"/>
      <c r="M13" s="92"/>
    </row>
    <row r="14" s="79" customFormat="1" ht="27" customHeight="1" spans="1:13">
      <c r="A14" s="86" t="s">
        <v>134</v>
      </c>
      <c r="B14" s="86" t="s">
        <v>118</v>
      </c>
      <c r="C14" s="86" t="s">
        <v>135</v>
      </c>
      <c r="D14" s="87" t="s">
        <v>130</v>
      </c>
      <c r="E14" s="17">
        <v>15.96</v>
      </c>
      <c r="F14" s="16">
        <f t="shared" si="0"/>
        <v>15.96</v>
      </c>
      <c r="G14" s="16">
        <v>13.48</v>
      </c>
      <c r="H14" s="17">
        <v>2.48</v>
      </c>
      <c r="I14" s="16"/>
      <c r="J14" s="16"/>
      <c r="K14" s="92"/>
      <c r="L14" s="92"/>
      <c r="M14" s="92"/>
    </row>
    <row r="15" s="79" customFormat="1" ht="27" customHeight="1" spans="1:13">
      <c r="A15" s="86"/>
      <c r="B15" s="86"/>
      <c r="C15" s="86"/>
      <c r="D15" s="87"/>
      <c r="E15" s="17"/>
      <c r="F15" s="16"/>
      <c r="G15" s="16"/>
      <c r="H15" s="17"/>
      <c r="I15" s="16"/>
      <c r="J15" s="16"/>
      <c r="K15" s="92"/>
      <c r="L15" s="92"/>
      <c r="M15" s="92"/>
    </row>
    <row r="16" s="79" customFormat="1" ht="27" customHeight="1" spans="1:13">
      <c r="A16" s="86"/>
      <c r="B16" s="86"/>
      <c r="C16" s="86"/>
      <c r="D16" s="87"/>
      <c r="E16" s="17"/>
      <c r="F16" s="16"/>
      <c r="G16" s="16"/>
      <c r="H16" s="17"/>
      <c r="I16" s="16"/>
      <c r="J16" s="16"/>
      <c r="K16" s="92"/>
      <c r="L16" s="92"/>
      <c r="M16" s="92"/>
    </row>
    <row r="17" s="79" customFormat="1" ht="27" customHeight="1" spans="1:13">
      <c r="A17" s="86"/>
      <c r="B17" s="86"/>
      <c r="C17" s="86"/>
      <c r="D17" s="87"/>
      <c r="E17" s="17"/>
      <c r="F17" s="16"/>
      <c r="G17" s="16"/>
      <c r="H17" s="17"/>
      <c r="I17" s="16"/>
      <c r="J17" s="16"/>
      <c r="K17" s="92"/>
      <c r="L17" s="92"/>
      <c r="M17" s="92"/>
    </row>
    <row r="18" s="79" customFormat="1" ht="27" customHeight="1" spans="1:13">
      <c r="A18" s="86"/>
      <c r="B18" s="86"/>
      <c r="C18" s="86"/>
      <c r="D18" s="87"/>
      <c r="E18" s="78"/>
      <c r="F18" s="78"/>
      <c r="G18" s="78"/>
      <c r="H18" s="78"/>
      <c r="I18" s="78"/>
      <c r="J18" s="78"/>
      <c r="K18" s="78"/>
      <c r="L18" s="78"/>
      <c r="M18" s="78"/>
    </row>
    <row r="19" ht="27" customHeight="1" spans="1:13">
      <c r="A19" s="86"/>
      <c r="B19" s="86"/>
      <c r="C19" s="86"/>
      <c r="D19" s="87"/>
      <c r="E19" s="78"/>
      <c r="F19" s="78"/>
      <c r="G19" s="78"/>
      <c r="H19" s="78"/>
      <c r="I19" s="78"/>
      <c r="J19" s="78"/>
      <c r="K19" s="78"/>
      <c r="L19" s="78"/>
      <c r="M19" s="78"/>
    </row>
    <row r="20" ht="27" customHeight="1" spans="1:13">
      <c r="A20" s="86"/>
      <c r="B20" s="86"/>
      <c r="C20" s="86"/>
      <c r="D20" s="87"/>
      <c r="E20" s="78"/>
      <c r="F20" s="78"/>
      <c r="G20" s="78"/>
      <c r="H20" s="78"/>
      <c r="I20" s="78"/>
      <c r="J20" s="78"/>
      <c r="K20" s="78"/>
      <c r="L20" s="78"/>
      <c r="M20" s="78"/>
    </row>
    <row r="21" ht="27" customHeight="1" spans="1:13">
      <c r="A21" s="56"/>
      <c r="B21" s="56"/>
      <c r="C21" s="56"/>
      <c r="D21" s="56"/>
      <c r="E21" s="56"/>
      <c r="F21" s="56"/>
      <c r="G21" s="56"/>
      <c r="H21" s="56"/>
      <c r="I21" s="56"/>
      <c r="J21" s="56"/>
      <c r="K21" s="56"/>
      <c r="L21" s="56"/>
      <c r="M21" s="56"/>
    </row>
    <row r="22" ht="27" customHeight="1" spans="1:13">
      <c r="A22" s="56"/>
      <c r="B22" s="56"/>
      <c r="C22" s="56"/>
      <c r="D22" s="56"/>
      <c r="E22" s="56"/>
      <c r="F22" s="56"/>
      <c r="G22" s="56"/>
      <c r="H22" s="56"/>
      <c r="I22" s="56"/>
      <c r="J22" s="56"/>
      <c r="K22" s="56"/>
      <c r="L22" s="56"/>
      <c r="M22" s="56"/>
    </row>
  </sheetData>
  <mergeCells count="8">
    <mergeCell ref="L1:M1"/>
    <mergeCell ref="A3:G3"/>
    <mergeCell ref="L3:M3"/>
    <mergeCell ref="A4:C4"/>
    <mergeCell ref="F4:J4"/>
    <mergeCell ref="K4:M4"/>
    <mergeCell ref="D4:D5"/>
    <mergeCell ref="E4:E5"/>
  </mergeCells>
  <printOptions horizontalCentered="1" verticalCentered="1"/>
  <pageMargins left="0.196527777777778" right="0.196527777777778" top="0.235416666666667" bottom="0.15625" header="0" footer="0"/>
  <pageSetup paperSize="9" scale="85"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showGridLines="0" showZeros="0" topLeftCell="D1" workbookViewId="0">
      <selection activeCell="R6" sqref="R6"/>
    </sheetView>
  </sheetViews>
  <sheetFormatPr defaultColWidth="9.16666666666667"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256</v>
      </c>
      <c r="B1" s="114"/>
      <c r="C1" s="114"/>
      <c r="D1" s="115"/>
      <c r="E1" s="134"/>
      <c r="F1" s="134"/>
      <c r="G1" s="134"/>
      <c r="H1" s="134"/>
      <c r="I1" s="134"/>
      <c r="J1" s="134"/>
      <c r="K1" s="134"/>
      <c r="L1" s="134"/>
      <c r="M1" s="134"/>
      <c r="N1" s="134"/>
      <c r="O1" s="134"/>
      <c r="P1" s="134"/>
      <c r="Q1" s="134"/>
      <c r="R1" s="134"/>
      <c r="S1" s="134"/>
      <c r="T1" s="134"/>
      <c r="U1" s="134"/>
      <c r="V1" s="134"/>
      <c r="W1" s="134"/>
      <c r="X1" s="140"/>
      <c r="Y1" s="140"/>
      <c r="Z1" s="56"/>
    </row>
    <row r="2" ht="22.5" customHeight="1" spans="1:26">
      <c r="A2" s="138" t="s">
        <v>257</v>
      </c>
      <c r="B2" s="138"/>
      <c r="C2" s="138"/>
      <c r="D2" s="138"/>
      <c r="E2" s="138"/>
      <c r="F2" s="138"/>
      <c r="G2" s="138"/>
      <c r="H2" s="138"/>
      <c r="I2" s="138"/>
      <c r="J2" s="138"/>
      <c r="K2" s="138"/>
      <c r="L2" s="138"/>
      <c r="M2" s="138"/>
      <c r="N2" s="138"/>
      <c r="O2" s="138"/>
      <c r="P2" s="138"/>
      <c r="Q2" s="138"/>
      <c r="R2" s="138"/>
      <c r="S2" s="138"/>
      <c r="T2" s="138"/>
      <c r="U2" s="138"/>
      <c r="V2" s="138"/>
      <c r="W2" s="138"/>
      <c r="X2" s="138"/>
      <c r="Y2" s="138"/>
      <c r="Z2" s="56"/>
    </row>
    <row r="3" ht="22.5" customHeight="1" spans="1:26">
      <c r="A3" s="116" t="s">
        <v>2</v>
      </c>
      <c r="B3" s="117"/>
      <c r="C3" s="117"/>
      <c r="D3" s="117"/>
      <c r="E3" s="117"/>
      <c r="F3" s="117"/>
      <c r="G3" s="117"/>
      <c r="H3" s="117"/>
      <c r="I3" s="134"/>
      <c r="J3" s="134"/>
      <c r="K3" s="134"/>
      <c r="L3" s="134"/>
      <c r="M3" s="134"/>
      <c r="N3" s="134"/>
      <c r="O3" s="134"/>
      <c r="P3" s="134"/>
      <c r="Q3" s="134"/>
      <c r="R3" s="134"/>
      <c r="S3" s="134"/>
      <c r="T3" s="134"/>
      <c r="U3" s="134"/>
      <c r="V3" s="134"/>
      <c r="W3" s="134"/>
      <c r="X3" s="146"/>
      <c r="Y3" s="146" t="s">
        <v>84</v>
      </c>
      <c r="Z3" s="56"/>
    </row>
    <row r="4" ht="22.5" customHeight="1" spans="1:26">
      <c r="A4" s="143" t="s">
        <v>143</v>
      </c>
      <c r="B4" s="144"/>
      <c r="C4" s="144"/>
      <c r="D4" s="26" t="s">
        <v>112</v>
      </c>
      <c r="E4" s="145" t="s">
        <v>196</v>
      </c>
      <c r="F4" s="62" t="s">
        <v>197</v>
      </c>
      <c r="G4" s="62" t="s">
        <v>198</v>
      </c>
      <c r="H4" s="62" t="s">
        <v>199</v>
      </c>
      <c r="I4" s="67" t="s">
        <v>200</v>
      </c>
      <c r="J4" s="67" t="s">
        <v>201</v>
      </c>
      <c r="K4" s="67" t="s">
        <v>202</v>
      </c>
      <c r="L4" s="67" t="s">
        <v>203</v>
      </c>
      <c r="M4" s="67" t="s">
        <v>204</v>
      </c>
      <c r="N4" s="67" t="s">
        <v>205</v>
      </c>
      <c r="O4" s="108" t="s">
        <v>206</v>
      </c>
      <c r="P4" s="67" t="s">
        <v>207</v>
      </c>
      <c r="Q4" s="67" t="s">
        <v>208</v>
      </c>
      <c r="R4" s="67" t="s">
        <v>209</v>
      </c>
      <c r="S4" s="108" t="s">
        <v>210</v>
      </c>
      <c r="T4" s="67" t="s">
        <v>211</v>
      </c>
      <c r="U4" s="67" t="s">
        <v>212</v>
      </c>
      <c r="V4" s="67" t="s">
        <v>213</v>
      </c>
      <c r="W4" s="67" t="s">
        <v>258</v>
      </c>
      <c r="X4" s="67" t="s">
        <v>215</v>
      </c>
      <c r="Y4" s="67" t="s">
        <v>259</v>
      </c>
      <c r="Z4" s="54"/>
    </row>
    <row r="5" ht="39" customHeight="1" spans="1:26">
      <c r="A5" s="97" t="s">
        <v>113</v>
      </c>
      <c r="B5" s="97" t="s">
        <v>114</v>
      </c>
      <c r="C5" s="97" t="s">
        <v>115</v>
      </c>
      <c r="D5" s="111"/>
      <c r="E5" s="120"/>
      <c r="F5" s="97"/>
      <c r="G5" s="97"/>
      <c r="H5" s="97"/>
      <c r="I5" s="97"/>
      <c r="J5" s="97"/>
      <c r="K5" s="97"/>
      <c r="L5" s="97"/>
      <c r="M5" s="97"/>
      <c r="N5" s="97"/>
      <c r="O5" s="98"/>
      <c r="P5" s="97"/>
      <c r="Q5" s="97"/>
      <c r="R5" s="97"/>
      <c r="S5" s="98"/>
      <c r="T5" s="97"/>
      <c r="U5" s="97"/>
      <c r="V5" s="67"/>
      <c r="W5" s="97"/>
      <c r="X5" s="97"/>
      <c r="Y5" s="67"/>
      <c r="Z5" s="54"/>
    </row>
    <row r="6" s="1" customFormat="1" ht="27" customHeight="1" spans="1:26">
      <c r="A6" s="88"/>
      <c r="B6" s="88"/>
      <c r="C6" s="88"/>
      <c r="D6" s="89" t="s">
        <v>105</v>
      </c>
      <c r="E6" s="16">
        <f>SUM(E7:E9)</f>
        <v>89.14</v>
      </c>
      <c r="F6" s="16">
        <f t="shared" ref="F6:Y6" si="0">SUM(F7:F9)</f>
        <v>13.08</v>
      </c>
      <c r="G6" s="16">
        <f t="shared" si="0"/>
        <v>7.5</v>
      </c>
      <c r="H6" s="16">
        <f t="shared" si="0"/>
        <v>1</v>
      </c>
      <c r="I6" s="16">
        <f t="shared" si="0"/>
        <v>6.5</v>
      </c>
      <c r="J6" s="16">
        <f t="shared" si="0"/>
        <v>2.2</v>
      </c>
      <c r="K6" s="16">
        <f t="shared" si="0"/>
        <v>0</v>
      </c>
      <c r="L6" s="16">
        <f t="shared" si="0"/>
        <v>0</v>
      </c>
      <c r="M6" s="16">
        <f t="shared" si="0"/>
        <v>1.4</v>
      </c>
      <c r="N6" s="16">
        <f t="shared" si="0"/>
        <v>2.6</v>
      </c>
      <c r="O6" s="16">
        <f t="shared" si="0"/>
        <v>0</v>
      </c>
      <c r="P6" s="16">
        <f t="shared" si="0"/>
        <v>12.3</v>
      </c>
      <c r="Q6" s="16">
        <f t="shared" si="0"/>
        <v>1.74</v>
      </c>
      <c r="R6" s="16">
        <f t="shared" si="0"/>
        <v>14.8</v>
      </c>
      <c r="S6" s="16">
        <f t="shared" si="0"/>
        <v>5.21</v>
      </c>
      <c r="T6" s="16">
        <f t="shared" si="0"/>
        <v>2</v>
      </c>
      <c r="U6" s="16">
        <f t="shared" si="0"/>
        <v>1.42</v>
      </c>
      <c r="V6" s="16">
        <f t="shared" si="0"/>
        <v>3.2</v>
      </c>
      <c r="W6" s="16">
        <f t="shared" si="0"/>
        <v>13.86</v>
      </c>
      <c r="X6" s="16">
        <f t="shared" si="0"/>
        <v>0</v>
      </c>
      <c r="Y6" s="16">
        <f t="shared" si="0"/>
        <v>0.33</v>
      </c>
      <c r="Z6" s="54"/>
    </row>
    <row r="7" s="1" customFormat="1" ht="27" customHeight="1" spans="1:26">
      <c r="A7" s="88" t="s">
        <v>116</v>
      </c>
      <c r="B7" s="88" t="s">
        <v>117</v>
      </c>
      <c r="C7" s="88" t="s">
        <v>118</v>
      </c>
      <c r="D7" s="89" t="s">
        <v>119</v>
      </c>
      <c r="E7" s="16">
        <f>SUM(F7:Y7)</f>
        <v>87.08</v>
      </c>
      <c r="F7" s="16">
        <v>11.02</v>
      </c>
      <c r="G7" s="16">
        <v>7.5</v>
      </c>
      <c r="H7" s="16">
        <v>1</v>
      </c>
      <c r="I7" s="16">
        <v>6.5</v>
      </c>
      <c r="J7" s="16">
        <v>2.2</v>
      </c>
      <c r="K7" s="16"/>
      <c r="L7" s="16"/>
      <c r="M7" s="16">
        <v>1.4</v>
      </c>
      <c r="N7" s="16">
        <v>2.6</v>
      </c>
      <c r="O7" s="16"/>
      <c r="P7" s="16">
        <v>12.3</v>
      </c>
      <c r="Q7" s="16">
        <v>1.74</v>
      </c>
      <c r="R7" s="16">
        <v>14.8</v>
      </c>
      <c r="S7" s="16">
        <v>5.21</v>
      </c>
      <c r="T7" s="16">
        <v>2</v>
      </c>
      <c r="U7" s="16">
        <v>1.42</v>
      </c>
      <c r="V7" s="17">
        <v>3.2</v>
      </c>
      <c r="W7" s="17">
        <v>13.86</v>
      </c>
      <c r="X7" s="16"/>
      <c r="Y7" s="19">
        <v>0.33</v>
      </c>
      <c r="Z7" s="54"/>
    </row>
    <row r="8" ht="27" customHeight="1" spans="1:26">
      <c r="A8" s="86" t="s">
        <v>128</v>
      </c>
      <c r="B8" s="86" t="s">
        <v>131</v>
      </c>
      <c r="C8" s="86" t="s">
        <v>129</v>
      </c>
      <c r="D8" s="87" t="s">
        <v>132</v>
      </c>
      <c r="E8" s="16">
        <v>1.18</v>
      </c>
      <c r="F8" s="16">
        <v>1.18</v>
      </c>
      <c r="G8" s="16"/>
      <c r="H8" s="16"/>
      <c r="I8" s="16"/>
      <c r="J8" s="16"/>
      <c r="K8" s="16"/>
      <c r="L8" s="16"/>
      <c r="M8" s="16"/>
      <c r="N8" s="16"/>
      <c r="O8" s="16"/>
      <c r="P8" s="16"/>
      <c r="Q8" s="16"/>
      <c r="R8" s="16"/>
      <c r="S8" s="16"/>
      <c r="T8" s="16"/>
      <c r="U8" s="16"/>
      <c r="V8" s="17"/>
      <c r="W8" s="17"/>
      <c r="X8" s="16"/>
      <c r="Y8" s="19"/>
      <c r="Z8" s="56"/>
    </row>
    <row r="9" ht="27" customHeight="1" spans="1:26">
      <c r="A9" s="86" t="s">
        <v>128</v>
      </c>
      <c r="B9" s="86" t="s">
        <v>117</v>
      </c>
      <c r="C9" s="86" t="s">
        <v>129</v>
      </c>
      <c r="D9" s="87" t="s">
        <v>133</v>
      </c>
      <c r="E9" s="16">
        <v>0.88</v>
      </c>
      <c r="F9" s="16">
        <v>0.88</v>
      </c>
      <c r="G9" s="16"/>
      <c r="H9" s="16"/>
      <c r="I9" s="16"/>
      <c r="J9" s="16"/>
      <c r="K9" s="16"/>
      <c r="L9" s="16"/>
      <c r="M9" s="16"/>
      <c r="N9" s="16"/>
      <c r="O9" s="16"/>
      <c r="P9" s="16"/>
      <c r="Q9" s="16"/>
      <c r="R9" s="16"/>
      <c r="S9" s="16"/>
      <c r="T9" s="16"/>
      <c r="U9" s="16"/>
      <c r="V9" s="17"/>
      <c r="W9" s="17"/>
      <c r="X9" s="16"/>
      <c r="Y9" s="19"/>
      <c r="Z9" s="56"/>
    </row>
    <row r="10" ht="27" customHeight="1" spans="1:26">
      <c r="A10" s="86"/>
      <c r="B10" s="86"/>
      <c r="C10" s="86"/>
      <c r="D10" s="87"/>
      <c r="E10" s="16"/>
      <c r="F10" s="16"/>
      <c r="G10" s="16"/>
      <c r="H10" s="16"/>
      <c r="I10" s="16"/>
      <c r="J10" s="16"/>
      <c r="K10" s="16"/>
      <c r="L10" s="16"/>
      <c r="M10" s="16"/>
      <c r="N10" s="16"/>
      <c r="O10" s="16"/>
      <c r="P10" s="16"/>
      <c r="Q10" s="16"/>
      <c r="R10" s="16"/>
      <c r="S10" s="16"/>
      <c r="T10" s="16"/>
      <c r="U10" s="16"/>
      <c r="V10" s="17"/>
      <c r="W10" s="17"/>
      <c r="X10" s="16"/>
      <c r="Y10" s="19"/>
      <c r="Z10" s="56"/>
    </row>
    <row r="11" ht="27" customHeight="1" spans="1:26">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ht="27" customHeight="1" spans="1:26">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ht="27" customHeight="1" spans="1:26">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ht="27" customHeight="1" spans="1:26">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ht="27" customHeight="1" spans="1:26">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ht="27" customHeight="1" spans="1:26">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ht="27" customHeight="1" spans="1:26">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ht="27" customHeight="1" spans="1:26">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ht="27" customHeight="1" spans="1:26">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ht="27" customHeight="1" spans="1:26">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ht="27" customHeight="1" spans="1:26">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ht="27" customHeight="1" spans="1:26">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sheetData>
  <mergeCells count="24">
    <mergeCell ref="X1:Y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verticalCentered="1"/>
  <pageMargins left="0.196527777777778" right="0.196527777777778" top="0.786805555555556" bottom="0.590277777777778" header="0" footer="0"/>
  <pageSetup paperSize="9" scale="6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showGridLines="0" showZeros="0" topLeftCell="B1" workbookViewId="0">
      <selection activeCell="L8" sqref="L8"/>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260</v>
      </c>
      <c r="B1" s="114"/>
      <c r="C1" s="114"/>
      <c r="D1" s="115"/>
      <c r="E1" s="134"/>
      <c r="F1" s="134"/>
      <c r="G1" s="134"/>
      <c r="H1" s="134"/>
      <c r="I1" s="134"/>
      <c r="J1" s="134"/>
      <c r="K1" s="134"/>
      <c r="L1" s="134"/>
      <c r="M1" s="134"/>
      <c r="N1" s="134"/>
      <c r="O1" s="134"/>
      <c r="P1" s="140"/>
      <c r="Q1" s="140"/>
      <c r="R1" s="56"/>
    </row>
    <row r="2" ht="22.5" customHeight="1" spans="1:18">
      <c r="A2" s="138" t="s">
        <v>261</v>
      </c>
      <c r="B2" s="138"/>
      <c r="C2" s="138"/>
      <c r="D2" s="138"/>
      <c r="E2" s="138"/>
      <c r="F2" s="138"/>
      <c r="G2" s="138"/>
      <c r="H2" s="138"/>
      <c r="I2" s="138"/>
      <c r="J2" s="138"/>
      <c r="K2" s="138"/>
      <c r="L2" s="138"/>
      <c r="M2" s="138"/>
      <c r="N2" s="138"/>
      <c r="O2" s="138"/>
      <c r="P2" s="138"/>
      <c r="Q2" s="138"/>
      <c r="R2" s="56"/>
    </row>
    <row r="3" ht="22.5" customHeight="1" spans="1:18">
      <c r="A3" s="116" t="s">
        <v>2</v>
      </c>
      <c r="B3" s="117"/>
      <c r="C3" s="117"/>
      <c r="D3" s="117"/>
      <c r="E3" s="117"/>
      <c r="F3" s="117"/>
      <c r="G3" s="117"/>
      <c r="H3" s="117"/>
      <c r="I3" s="134"/>
      <c r="J3" s="134"/>
      <c r="K3" s="134"/>
      <c r="L3" s="134"/>
      <c r="M3" s="134"/>
      <c r="N3" s="134"/>
      <c r="O3" s="134"/>
      <c r="P3" s="141" t="s">
        <v>84</v>
      </c>
      <c r="Q3" s="141"/>
      <c r="R3" s="56"/>
    </row>
    <row r="4" ht="22.5" customHeight="1" spans="1:18">
      <c r="A4" s="139" t="s">
        <v>143</v>
      </c>
      <c r="B4" s="139"/>
      <c r="C4" s="139"/>
      <c r="D4" s="9" t="s">
        <v>159</v>
      </c>
      <c r="E4" s="119" t="s">
        <v>86</v>
      </c>
      <c r="F4" s="119" t="s">
        <v>162</v>
      </c>
      <c r="G4" s="119"/>
      <c r="H4" s="119"/>
      <c r="I4" s="119"/>
      <c r="J4" s="119"/>
      <c r="K4" s="119"/>
      <c r="L4" s="119"/>
      <c r="M4" s="119"/>
      <c r="N4" s="119"/>
      <c r="O4" s="142" t="s">
        <v>165</v>
      </c>
      <c r="P4" s="142"/>
      <c r="Q4" s="142"/>
      <c r="R4" s="54"/>
    </row>
    <row r="5" ht="39" customHeight="1" spans="1:18">
      <c r="A5" s="67" t="s">
        <v>113</v>
      </c>
      <c r="B5" s="67" t="s">
        <v>114</v>
      </c>
      <c r="C5" s="67" t="s">
        <v>115</v>
      </c>
      <c r="D5" s="9"/>
      <c r="E5" s="119"/>
      <c r="F5" s="97" t="s">
        <v>105</v>
      </c>
      <c r="G5" s="97" t="s">
        <v>219</v>
      </c>
      <c r="H5" s="97" t="s">
        <v>207</v>
      </c>
      <c r="I5" s="97" t="s">
        <v>208</v>
      </c>
      <c r="J5" s="97" t="s">
        <v>220</v>
      </c>
      <c r="K5" s="97" t="s">
        <v>209</v>
      </c>
      <c r="L5" s="97" t="s">
        <v>213</v>
      </c>
      <c r="M5" s="97" t="s">
        <v>205</v>
      </c>
      <c r="N5" s="97" t="s">
        <v>216</v>
      </c>
      <c r="O5" s="98" t="s">
        <v>105</v>
      </c>
      <c r="P5" s="97" t="s">
        <v>221</v>
      </c>
      <c r="Q5" s="97" t="s">
        <v>193</v>
      </c>
      <c r="R5" s="54"/>
    </row>
    <row r="6" s="1" customFormat="1" ht="27" customHeight="1" spans="1:18">
      <c r="A6" s="86"/>
      <c r="B6" s="86"/>
      <c r="C6" s="86"/>
      <c r="D6" s="87" t="s">
        <v>105</v>
      </c>
      <c r="E6" s="16">
        <f>SUM(E7:E9)</f>
        <v>89.14</v>
      </c>
      <c r="F6" s="16">
        <f t="shared" ref="F6:N6" si="0">SUM(F7:F9)</f>
        <v>89.14</v>
      </c>
      <c r="G6" s="16">
        <f t="shared" si="0"/>
        <v>35.1</v>
      </c>
      <c r="H6" s="16">
        <f t="shared" si="0"/>
        <v>12.3</v>
      </c>
      <c r="I6" s="16">
        <f t="shared" si="0"/>
        <v>1.74</v>
      </c>
      <c r="J6" s="16">
        <f t="shared" si="0"/>
        <v>5.21</v>
      </c>
      <c r="K6" s="16">
        <f t="shared" si="0"/>
        <v>14.8</v>
      </c>
      <c r="L6" s="16">
        <f t="shared" si="0"/>
        <v>3.2</v>
      </c>
      <c r="M6" s="16">
        <f t="shared" si="0"/>
        <v>2.6</v>
      </c>
      <c r="N6" s="16">
        <f t="shared" si="0"/>
        <v>14.19</v>
      </c>
      <c r="O6" s="16"/>
      <c r="P6" s="16"/>
      <c r="Q6" s="16">
        <v>0</v>
      </c>
      <c r="R6" s="54"/>
    </row>
    <row r="7" s="1" customFormat="1" ht="27" customHeight="1" spans="1:18">
      <c r="A7" s="88" t="s">
        <v>116</v>
      </c>
      <c r="B7" s="88" t="s">
        <v>117</v>
      </c>
      <c r="C7" s="88" t="s">
        <v>118</v>
      </c>
      <c r="D7" s="89" t="s">
        <v>119</v>
      </c>
      <c r="E7" s="16">
        <v>87.08</v>
      </c>
      <c r="F7" s="16">
        <v>87.08</v>
      </c>
      <c r="G7" s="16">
        <f>F7-H7-I7-J7-K7-L7-M7-N7</f>
        <v>33.04</v>
      </c>
      <c r="H7" s="16">
        <v>12.3</v>
      </c>
      <c r="I7" s="16">
        <v>1.74</v>
      </c>
      <c r="J7" s="16">
        <v>5.21</v>
      </c>
      <c r="K7" s="16">
        <v>14.8</v>
      </c>
      <c r="L7" s="16">
        <v>3.2</v>
      </c>
      <c r="M7" s="16">
        <v>2.6</v>
      </c>
      <c r="N7" s="16">
        <v>14.19</v>
      </c>
      <c r="O7" s="16"/>
      <c r="P7" s="16"/>
      <c r="Q7" s="16"/>
      <c r="R7" s="54"/>
    </row>
    <row r="8" ht="27" customHeight="1" spans="1:18">
      <c r="A8" s="86" t="s">
        <v>128</v>
      </c>
      <c r="B8" s="86" t="s">
        <v>131</v>
      </c>
      <c r="C8" s="86" t="s">
        <v>129</v>
      </c>
      <c r="D8" s="87" t="s">
        <v>132</v>
      </c>
      <c r="E8" s="16">
        <v>1.18</v>
      </c>
      <c r="F8" s="16">
        <v>1.18</v>
      </c>
      <c r="G8" s="16">
        <v>1.18</v>
      </c>
      <c r="H8" s="16"/>
      <c r="I8" s="16"/>
      <c r="J8" s="16"/>
      <c r="K8" s="16"/>
      <c r="L8" s="16"/>
      <c r="M8" s="16"/>
      <c r="N8" s="16"/>
      <c r="O8" s="16"/>
      <c r="P8" s="16"/>
      <c r="Q8" s="16">
        <v>0</v>
      </c>
      <c r="R8" s="56"/>
    </row>
    <row r="9" ht="27" customHeight="1" spans="1:18">
      <c r="A9" s="86" t="s">
        <v>128</v>
      </c>
      <c r="B9" s="86" t="s">
        <v>117</v>
      </c>
      <c r="C9" s="86" t="s">
        <v>129</v>
      </c>
      <c r="D9" s="87" t="s">
        <v>133</v>
      </c>
      <c r="E9" s="16">
        <v>0.88</v>
      </c>
      <c r="F9" s="16">
        <v>0.88</v>
      </c>
      <c r="G9" s="16">
        <v>0.88</v>
      </c>
      <c r="H9" s="16"/>
      <c r="I9" s="16"/>
      <c r="J9" s="16"/>
      <c r="K9" s="16"/>
      <c r="L9" s="16"/>
      <c r="M9" s="16"/>
      <c r="N9" s="16"/>
      <c r="O9" s="16"/>
      <c r="P9" s="16"/>
      <c r="Q9" s="16">
        <v>0</v>
      </c>
      <c r="R9" s="56"/>
    </row>
    <row r="10" ht="27" customHeight="1" spans="1:18">
      <c r="A10" s="86"/>
      <c r="B10" s="86"/>
      <c r="C10" s="86"/>
      <c r="D10" s="87"/>
      <c r="E10" s="16"/>
      <c r="F10" s="16"/>
      <c r="G10" s="16"/>
      <c r="H10" s="16"/>
      <c r="I10" s="16"/>
      <c r="J10" s="16"/>
      <c r="K10" s="16"/>
      <c r="L10" s="16"/>
      <c r="M10" s="16"/>
      <c r="N10" s="16"/>
      <c r="O10" s="16"/>
      <c r="P10" s="16"/>
      <c r="Q10" s="16">
        <v>0</v>
      </c>
      <c r="R10" s="56"/>
    </row>
    <row r="11" ht="27" customHeight="1" spans="1:18">
      <c r="A11" s="56"/>
      <c r="B11" s="56"/>
      <c r="C11" s="56"/>
      <c r="D11" s="56"/>
      <c r="E11" s="56"/>
      <c r="F11" s="56"/>
      <c r="G11" s="56"/>
      <c r="H11" s="56"/>
      <c r="I11" s="56"/>
      <c r="J11" s="56"/>
      <c r="K11" s="56"/>
      <c r="L11" s="56"/>
      <c r="M11" s="56"/>
      <c r="N11" s="56"/>
      <c r="O11" s="56"/>
      <c r="P11" s="56"/>
      <c r="Q11" s="56"/>
      <c r="R11" s="56"/>
    </row>
    <row r="12" ht="27" customHeight="1" spans="1:18">
      <c r="A12" s="56"/>
      <c r="B12" s="56"/>
      <c r="C12" s="56"/>
      <c r="D12" s="56"/>
      <c r="E12" s="56"/>
      <c r="F12" s="56"/>
      <c r="G12" s="56"/>
      <c r="H12" s="56"/>
      <c r="I12" s="56"/>
      <c r="J12" s="56"/>
      <c r="K12" s="56"/>
      <c r="L12" s="56"/>
      <c r="M12" s="56"/>
      <c r="N12" s="56"/>
      <c r="O12" s="56"/>
      <c r="P12" s="56"/>
      <c r="Q12" s="56"/>
      <c r="R12" s="56"/>
    </row>
    <row r="13" ht="27" customHeight="1" spans="1:18">
      <c r="A13" s="56"/>
      <c r="B13" s="56"/>
      <c r="C13" s="56"/>
      <c r="D13" s="56"/>
      <c r="E13" s="56"/>
      <c r="F13" s="56"/>
      <c r="G13" s="56"/>
      <c r="H13" s="56"/>
      <c r="I13" s="56"/>
      <c r="J13" s="56"/>
      <c r="K13" s="56"/>
      <c r="L13" s="56"/>
      <c r="M13" s="56"/>
      <c r="N13" s="56"/>
      <c r="O13" s="56"/>
      <c r="P13" s="56"/>
      <c r="Q13" s="56"/>
      <c r="R13" s="56"/>
    </row>
    <row r="14" ht="27" customHeight="1" spans="1:18">
      <c r="A14" s="56"/>
      <c r="B14" s="56"/>
      <c r="C14" s="56"/>
      <c r="D14" s="56"/>
      <c r="E14" s="56"/>
      <c r="F14" s="56"/>
      <c r="G14" s="56"/>
      <c r="H14" s="56"/>
      <c r="I14" s="56"/>
      <c r="J14" s="56"/>
      <c r="K14" s="56"/>
      <c r="L14" s="56"/>
      <c r="M14" s="56"/>
      <c r="N14" s="56"/>
      <c r="O14" s="56"/>
      <c r="P14" s="56"/>
      <c r="Q14" s="56"/>
      <c r="R14" s="56"/>
    </row>
    <row r="15" ht="27" customHeight="1" spans="1:18">
      <c r="A15" s="56"/>
      <c r="B15" s="56"/>
      <c r="C15" s="56"/>
      <c r="D15" s="56"/>
      <c r="E15" s="56"/>
      <c r="F15" s="56"/>
      <c r="G15" s="56"/>
      <c r="H15" s="56"/>
      <c r="I15" s="56"/>
      <c r="J15" s="56"/>
      <c r="K15" s="56"/>
      <c r="L15" s="56"/>
      <c r="M15" s="56"/>
      <c r="N15" s="56"/>
      <c r="O15" s="56"/>
      <c r="P15" s="56"/>
      <c r="Q15" s="56"/>
      <c r="R15" s="56"/>
    </row>
    <row r="16" ht="27" customHeight="1" spans="1:18">
      <c r="A16" s="56"/>
      <c r="B16" s="56"/>
      <c r="C16" s="56"/>
      <c r="D16" s="56"/>
      <c r="E16" s="56"/>
      <c r="F16" s="56"/>
      <c r="G16" s="56"/>
      <c r="H16" s="56"/>
      <c r="I16" s="56"/>
      <c r="J16" s="56"/>
      <c r="K16" s="56"/>
      <c r="L16" s="56"/>
      <c r="M16" s="56"/>
      <c r="N16" s="56"/>
      <c r="O16" s="56"/>
      <c r="P16" s="56"/>
      <c r="Q16" s="56"/>
      <c r="R16" s="56"/>
    </row>
    <row r="17" ht="27" customHeight="1" spans="1:18">
      <c r="A17" s="56"/>
      <c r="B17" s="56"/>
      <c r="C17" s="56"/>
      <c r="D17" s="56"/>
      <c r="E17" s="56"/>
      <c r="F17" s="56"/>
      <c r="G17" s="56"/>
      <c r="H17" s="56"/>
      <c r="I17" s="56"/>
      <c r="J17" s="56"/>
      <c r="K17" s="56"/>
      <c r="L17" s="56"/>
      <c r="M17" s="56"/>
      <c r="N17" s="56"/>
      <c r="O17" s="56"/>
      <c r="P17" s="56"/>
      <c r="Q17" s="56"/>
      <c r="R17" s="56"/>
    </row>
    <row r="18" ht="27" customHeight="1" spans="1:18">
      <c r="A18" s="56"/>
      <c r="B18" s="56"/>
      <c r="C18" s="56"/>
      <c r="D18" s="56"/>
      <c r="E18" s="56"/>
      <c r="F18" s="56"/>
      <c r="G18" s="56"/>
      <c r="H18" s="56"/>
      <c r="I18" s="56"/>
      <c r="J18" s="56"/>
      <c r="K18" s="56"/>
      <c r="L18" s="56"/>
      <c r="M18" s="56"/>
      <c r="N18" s="56"/>
      <c r="O18" s="56"/>
      <c r="P18" s="56"/>
      <c r="Q18" s="56"/>
      <c r="R18" s="56"/>
    </row>
    <row r="19" ht="27" customHeight="1" spans="1:18">
      <c r="A19" s="56"/>
      <c r="B19" s="56"/>
      <c r="C19" s="56"/>
      <c r="D19" s="56"/>
      <c r="E19" s="56"/>
      <c r="F19" s="56"/>
      <c r="G19" s="56"/>
      <c r="H19" s="56"/>
      <c r="I19" s="56"/>
      <c r="J19" s="56"/>
      <c r="K19" s="56"/>
      <c r="L19" s="56"/>
      <c r="M19" s="56"/>
      <c r="N19" s="56"/>
      <c r="O19" s="56"/>
      <c r="P19" s="56"/>
      <c r="Q19" s="56"/>
      <c r="R19" s="56"/>
    </row>
    <row r="20" ht="27" customHeight="1" spans="1:18">
      <c r="A20" s="56"/>
      <c r="B20" s="56"/>
      <c r="C20" s="56"/>
      <c r="D20" s="56"/>
      <c r="E20" s="56"/>
      <c r="F20" s="56"/>
      <c r="G20" s="56"/>
      <c r="H20" s="56"/>
      <c r="I20" s="56"/>
      <c r="J20" s="56"/>
      <c r="K20" s="56"/>
      <c r="L20" s="56"/>
      <c r="M20" s="56"/>
      <c r="N20" s="56"/>
      <c r="O20" s="56"/>
      <c r="P20" s="56"/>
      <c r="Q20" s="56"/>
      <c r="R20" s="56"/>
    </row>
    <row r="21" ht="27" customHeight="1" spans="1:18">
      <c r="A21" s="56"/>
      <c r="B21" s="56"/>
      <c r="C21" s="56"/>
      <c r="D21" s="56"/>
      <c r="E21" s="56"/>
      <c r="F21" s="56"/>
      <c r="G21" s="56"/>
      <c r="H21" s="56"/>
      <c r="I21" s="56"/>
      <c r="J21" s="56"/>
      <c r="K21" s="56"/>
      <c r="L21" s="56"/>
      <c r="M21" s="56"/>
      <c r="N21" s="56"/>
      <c r="O21" s="56"/>
      <c r="P21" s="56"/>
      <c r="Q21" s="56"/>
      <c r="R21" s="56"/>
    </row>
    <row r="22" ht="27" customHeight="1" spans="1:18">
      <c r="A22" s="56"/>
      <c r="B22" s="56"/>
      <c r="C22" s="56"/>
      <c r="D22" s="56"/>
      <c r="E22" s="56"/>
      <c r="F22" s="56"/>
      <c r="G22" s="56"/>
      <c r="H22" s="56"/>
      <c r="I22" s="56"/>
      <c r="J22" s="56"/>
      <c r="K22" s="56"/>
      <c r="L22" s="56"/>
      <c r="M22" s="56"/>
      <c r="N22" s="56"/>
      <c r="O22" s="56"/>
      <c r="P22" s="56"/>
      <c r="Q22" s="56"/>
      <c r="R22" s="56"/>
    </row>
  </sheetData>
  <mergeCells count="7">
    <mergeCell ref="P1:Q1"/>
    <mergeCell ref="A3:H3"/>
    <mergeCell ref="P3:Q3"/>
    <mergeCell ref="F4:N4"/>
    <mergeCell ref="O4:Q4"/>
    <mergeCell ref="D4:D5"/>
    <mergeCell ref="E4:E5"/>
  </mergeCells>
  <printOptions horizontalCentered="1" verticalCentered="1"/>
  <pageMargins left="0.196527777777778" right="0.196527777777778" top="0.786805555555556" bottom="0.590277777777778" header="0" footer="0"/>
  <pageSetup paperSize="9" scale="80"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23"/>
  <sheetViews>
    <sheetView showGridLines="0" showZeros="0" workbookViewId="0">
      <selection activeCell="A7" sqref="A7:D8"/>
    </sheetView>
  </sheetViews>
  <sheetFormatPr defaultColWidth="9.16666666666667" defaultRowHeight="12.75" customHeight="1"/>
  <cols>
    <col min="1" max="1" width="10.3333333333333" customWidth="1"/>
    <col min="2" max="2" width="8.33333333333333" customWidth="1"/>
    <col min="3" max="3" width="6" customWidth="1"/>
    <col min="4" max="4" width="35.6666666666667" customWidth="1"/>
    <col min="5" max="5" width="13.3333333333333" customWidth="1"/>
    <col min="6" max="15" width="11" customWidth="1"/>
    <col min="16" max="16" width="11.8333333333333" customWidth="1"/>
  </cols>
  <sheetData>
    <row r="1" ht="22.5" customHeight="1" spans="1:16">
      <c r="A1" s="2" t="s">
        <v>262</v>
      </c>
      <c r="B1" s="114"/>
      <c r="C1" s="114"/>
      <c r="D1" s="115"/>
      <c r="E1" s="115"/>
      <c r="F1" s="115"/>
      <c r="G1" s="115"/>
      <c r="H1" s="115"/>
      <c r="I1" s="115"/>
      <c r="J1" s="115"/>
      <c r="K1" s="115"/>
      <c r="L1" s="115"/>
      <c r="M1" s="134"/>
      <c r="N1" s="134"/>
      <c r="O1" s="134"/>
      <c r="P1" s="124"/>
    </row>
    <row r="2" ht="22.5" customHeight="1" spans="1:16">
      <c r="A2" s="81" t="s">
        <v>263</v>
      </c>
      <c r="B2" s="81"/>
      <c r="C2" s="81"/>
      <c r="D2" s="81"/>
      <c r="E2" s="81"/>
      <c r="F2" s="81"/>
      <c r="G2" s="81"/>
      <c r="H2" s="81"/>
      <c r="I2" s="81"/>
      <c r="J2" s="81"/>
      <c r="K2" s="81"/>
      <c r="L2" s="81"/>
      <c r="M2" s="81"/>
      <c r="N2" s="81"/>
      <c r="O2" s="81"/>
      <c r="P2" s="81"/>
    </row>
    <row r="3" ht="22.5" customHeight="1" spans="1:16">
      <c r="A3" s="128" t="s">
        <v>2</v>
      </c>
      <c r="B3" s="129"/>
      <c r="C3" s="129"/>
      <c r="D3" s="129"/>
      <c r="E3" s="129"/>
      <c r="F3" s="129"/>
      <c r="G3" s="118"/>
      <c r="H3" s="118"/>
      <c r="I3" s="118"/>
      <c r="J3" s="118"/>
      <c r="K3" s="118"/>
      <c r="L3" s="118"/>
      <c r="M3" s="135"/>
      <c r="N3" s="135"/>
      <c r="O3" s="135"/>
      <c r="P3" s="125" t="s">
        <v>84</v>
      </c>
    </row>
    <row r="4" s="127" customFormat="1" ht="22.5" customHeight="1" spans="1:232">
      <c r="A4" s="26" t="s">
        <v>143</v>
      </c>
      <c r="B4" s="26"/>
      <c r="C4" s="26"/>
      <c r="D4" s="26" t="s">
        <v>112</v>
      </c>
      <c r="E4" s="130" t="s">
        <v>86</v>
      </c>
      <c r="F4" s="82" t="s">
        <v>224</v>
      </c>
      <c r="G4" s="84" t="s">
        <v>225</v>
      </c>
      <c r="H4" s="84" t="s">
        <v>226</v>
      </c>
      <c r="I4" s="84" t="s">
        <v>227</v>
      </c>
      <c r="J4" s="84" t="s">
        <v>228</v>
      </c>
      <c r="K4" s="84" t="s">
        <v>229</v>
      </c>
      <c r="L4" s="84" t="s">
        <v>230</v>
      </c>
      <c r="M4" s="67" t="s">
        <v>231</v>
      </c>
      <c r="N4" s="113" t="s">
        <v>232</v>
      </c>
      <c r="O4" s="67" t="s">
        <v>233</v>
      </c>
      <c r="P4" s="24" t="s">
        <v>234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54" customFormat="1" ht="38.25" customHeight="1" spans="1:232">
      <c r="A5" s="111" t="s">
        <v>113</v>
      </c>
      <c r="B5" s="111" t="s">
        <v>114</v>
      </c>
      <c r="C5" s="111" t="s">
        <v>115</v>
      </c>
      <c r="D5" s="111"/>
      <c r="E5" s="131"/>
      <c r="F5" s="132"/>
      <c r="G5" s="132"/>
      <c r="H5" s="132"/>
      <c r="I5" s="132"/>
      <c r="J5" s="132"/>
      <c r="K5" s="132"/>
      <c r="L5" s="132"/>
      <c r="M5" s="97"/>
      <c r="N5" s="136"/>
      <c r="O5" s="97"/>
      <c r="P5" s="137"/>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1" customFormat="1" ht="27" customHeight="1" spans="1:16">
      <c r="A6" s="88"/>
      <c r="B6" s="88"/>
      <c r="C6" s="88"/>
      <c r="D6" s="89" t="s">
        <v>105</v>
      </c>
      <c r="E6" s="16">
        <f>SUM(E7:E8)</f>
        <v>257.71</v>
      </c>
      <c r="F6" s="16">
        <f t="shared" ref="F6:P6" si="0">SUM(F7:F8)</f>
        <v>0</v>
      </c>
      <c r="G6" s="16">
        <f t="shared" si="0"/>
        <v>0</v>
      </c>
      <c r="H6" s="16">
        <f t="shared" si="0"/>
        <v>0</v>
      </c>
      <c r="I6" s="16">
        <f t="shared" si="0"/>
        <v>0</v>
      </c>
      <c r="J6" s="16">
        <f t="shared" si="0"/>
        <v>257.71</v>
      </c>
      <c r="K6" s="16">
        <f t="shared" si="0"/>
        <v>0</v>
      </c>
      <c r="L6" s="16">
        <f t="shared" si="0"/>
        <v>0</v>
      </c>
      <c r="M6" s="16">
        <f t="shared" si="0"/>
        <v>0</v>
      </c>
      <c r="N6" s="16">
        <f t="shared" si="0"/>
        <v>0</v>
      </c>
      <c r="O6" s="16">
        <f t="shared" si="0"/>
        <v>0</v>
      </c>
      <c r="P6" s="16">
        <f t="shared" si="0"/>
        <v>0</v>
      </c>
    </row>
    <row r="7" ht="27" customHeight="1" spans="1:17">
      <c r="A7" s="86" t="s">
        <v>116</v>
      </c>
      <c r="B7" s="86" t="s">
        <v>117</v>
      </c>
      <c r="C7" s="86" t="s">
        <v>118</v>
      </c>
      <c r="D7" s="87" t="s">
        <v>119</v>
      </c>
      <c r="E7" s="16">
        <v>16.87</v>
      </c>
      <c r="F7" s="16"/>
      <c r="G7" s="16"/>
      <c r="H7" s="16"/>
      <c r="I7" s="16"/>
      <c r="J7" s="16">
        <v>16.87</v>
      </c>
      <c r="K7" s="16"/>
      <c r="L7" s="16"/>
      <c r="M7" s="16"/>
      <c r="N7" s="16"/>
      <c r="O7" s="16"/>
      <c r="P7" s="16"/>
      <c r="Q7" s="20"/>
    </row>
    <row r="8" ht="27" customHeight="1" spans="1:17">
      <c r="A8" s="86" t="s">
        <v>128</v>
      </c>
      <c r="B8" s="86" t="s">
        <v>121</v>
      </c>
      <c r="C8" s="86" t="s">
        <v>136</v>
      </c>
      <c r="D8" s="87" t="s">
        <v>137</v>
      </c>
      <c r="E8" s="16">
        <v>240.84</v>
      </c>
      <c r="F8" s="16"/>
      <c r="G8" s="16"/>
      <c r="H8" s="16"/>
      <c r="I8" s="16"/>
      <c r="J8" s="16">
        <v>240.84</v>
      </c>
      <c r="K8" s="16"/>
      <c r="L8" s="16"/>
      <c r="M8" s="16"/>
      <c r="N8" s="16"/>
      <c r="O8" s="16"/>
      <c r="P8" s="16"/>
      <c r="Q8" s="20"/>
    </row>
    <row r="9" ht="27" customHeight="1" spans="1:19">
      <c r="A9" s="86"/>
      <c r="B9" s="86"/>
      <c r="C9" s="86"/>
      <c r="D9" s="87"/>
      <c r="E9" s="16"/>
      <c r="F9" s="16"/>
      <c r="G9" s="16"/>
      <c r="H9" s="16"/>
      <c r="I9" s="16"/>
      <c r="J9" s="16"/>
      <c r="K9" s="16"/>
      <c r="L9" s="16"/>
      <c r="M9" s="16"/>
      <c r="N9" s="16"/>
      <c r="O9" s="16"/>
      <c r="P9" s="16"/>
      <c r="Q9" s="20"/>
      <c r="R9" s="20"/>
      <c r="S9" s="20"/>
    </row>
    <row r="10" s="79" customFormat="1" ht="27" customHeight="1" spans="1:19">
      <c r="A10" s="88"/>
      <c r="B10" s="88"/>
      <c r="C10" s="88"/>
      <c r="D10" s="89"/>
      <c r="E10" s="16"/>
      <c r="F10" s="16"/>
      <c r="G10" s="16"/>
      <c r="H10" s="92"/>
      <c r="I10" s="92"/>
      <c r="J10" s="92"/>
      <c r="K10" s="92"/>
      <c r="L10" s="92"/>
      <c r="M10" s="92"/>
      <c r="N10" s="92"/>
      <c r="O10" s="92"/>
      <c r="P10" s="92"/>
      <c r="Q10" s="126"/>
      <c r="S10" s="126"/>
    </row>
    <row r="11" s="79" customFormat="1" ht="27" customHeight="1" spans="1:19">
      <c r="A11" s="88"/>
      <c r="B11" s="88"/>
      <c r="C11" s="88"/>
      <c r="D11" s="89"/>
      <c r="E11" s="16"/>
      <c r="F11" s="16"/>
      <c r="G11" s="16"/>
      <c r="H11" s="92"/>
      <c r="I11" s="92"/>
      <c r="J11" s="92"/>
      <c r="K11" s="92"/>
      <c r="L11" s="92"/>
      <c r="M11" s="92"/>
      <c r="N11" s="92"/>
      <c r="O11" s="92"/>
      <c r="P11" s="92"/>
      <c r="R11" s="126"/>
      <c r="S11" s="126"/>
    </row>
    <row r="12" s="79" customFormat="1" ht="27" customHeight="1" spans="1:18">
      <c r="A12" s="133"/>
      <c r="B12" s="133"/>
      <c r="C12" s="133"/>
      <c r="D12" s="122"/>
      <c r="E12" s="92"/>
      <c r="F12" s="92"/>
      <c r="G12" s="92"/>
      <c r="H12" s="92"/>
      <c r="I12" s="92"/>
      <c r="J12" s="92"/>
      <c r="K12" s="92"/>
      <c r="L12" s="92"/>
      <c r="M12" s="92"/>
      <c r="N12" s="92"/>
      <c r="O12" s="92"/>
      <c r="P12" s="92"/>
      <c r="Q12" s="126"/>
      <c r="R12" s="126"/>
    </row>
    <row r="13" s="79" customFormat="1" ht="27" customHeight="1" spans="1:16">
      <c r="A13" s="133"/>
      <c r="B13" s="133"/>
      <c r="C13" s="133"/>
      <c r="D13" s="122"/>
      <c r="E13" s="92"/>
      <c r="F13" s="92"/>
      <c r="G13" s="92"/>
      <c r="H13" s="92"/>
      <c r="I13" s="92"/>
      <c r="J13" s="92"/>
      <c r="K13" s="92"/>
      <c r="L13" s="92"/>
      <c r="M13" s="92"/>
      <c r="N13" s="92"/>
      <c r="O13" s="92"/>
      <c r="P13" s="92"/>
    </row>
    <row r="14" s="79" customFormat="1" ht="27" customHeight="1" spans="1:16">
      <c r="A14" s="133"/>
      <c r="B14" s="133"/>
      <c r="C14" s="133"/>
      <c r="D14" s="122"/>
      <c r="E14" s="92"/>
      <c r="F14" s="92"/>
      <c r="G14" s="92"/>
      <c r="H14" s="92"/>
      <c r="I14" s="92"/>
      <c r="J14" s="92"/>
      <c r="K14" s="92"/>
      <c r="L14" s="92"/>
      <c r="M14" s="92"/>
      <c r="N14" s="92"/>
      <c r="O14" s="92"/>
      <c r="P14" s="92"/>
    </row>
    <row r="15" s="79" customFormat="1" ht="27" customHeight="1" spans="1:16">
      <c r="A15" s="133"/>
      <c r="B15" s="133"/>
      <c r="C15" s="133"/>
      <c r="D15" s="122"/>
      <c r="E15" s="92"/>
      <c r="F15" s="92"/>
      <c r="G15" s="92"/>
      <c r="H15" s="92"/>
      <c r="I15" s="92"/>
      <c r="J15" s="92"/>
      <c r="K15" s="92"/>
      <c r="L15" s="92"/>
      <c r="M15" s="92"/>
      <c r="N15" s="92"/>
      <c r="O15" s="92"/>
      <c r="P15" s="92"/>
    </row>
    <row r="16" ht="27" customHeight="1" spans="1:16">
      <c r="A16" s="56"/>
      <c r="B16" s="56"/>
      <c r="C16" s="56"/>
      <c r="D16" s="56"/>
      <c r="E16" s="56"/>
      <c r="F16" s="56"/>
      <c r="G16" s="56"/>
      <c r="H16" s="56"/>
      <c r="I16" s="56"/>
      <c r="J16" s="56"/>
      <c r="K16" s="56"/>
      <c r="L16" s="56"/>
      <c r="M16" s="56"/>
      <c r="N16" s="56"/>
      <c r="O16" s="56"/>
      <c r="P16" s="56"/>
    </row>
    <row r="17" ht="27" customHeight="1" spans="1:16">
      <c r="A17" s="56"/>
      <c r="B17" s="56"/>
      <c r="C17" s="56"/>
      <c r="D17" s="56"/>
      <c r="E17" s="56"/>
      <c r="F17" s="56"/>
      <c r="G17" s="56"/>
      <c r="H17" s="56"/>
      <c r="I17" s="56"/>
      <c r="J17" s="56"/>
      <c r="K17" s="56"/>
      <c r="L17" s="56"/>
      <c r="M17" s="56"/>
      <c r="N17" s="56"/>
      <c r="O17" s="56"/>
      <c r="P17" s="56"/>
    </row>
    <row r="18" ht="27" customHeight="1" spans="1:16">
      <c r="A18" s="56"/>
      <c r="B18" s="56"/>
      <c r="C18" s="56"/>
      <c r="D18" s="56"/>
      <c r="E18" s="56"/>
      <c r="F18" s="56"/>
      <c r="G18" s="56"/>
      <c r="H18" s="56"/>
      <c r="I18" s="56"/>
      <c r="J18" s="56"/>
      <c r="K18" s="56"/>
      <c r="L18" s="56"/>
      <c r="M18" s="56"/>
      <c r="N18" s="56"/>
      <c r="O18" s="56"/>
      <c r="P18" s="56"/>
    </row>
    <row r="19" ht="27" customHeight="1" spans="1:16">
      <c r="A19" s="56"/>
      <c r="B19" s="56"/>
      <c r="C19" s="56"/>
      <c r="D19" s="56"/>
      <c r="E19" s="56"/>
      <c r="F19" s="56"/>
      <c r="G19" s="56"/>
      <c r="H19" s="56"/>
      <c r="I19" s="56"/>
      <c r="J19" s="56"/>
      <c r="K19" s="56"/>
      <c r="L19" s="56"/>
      <c r="M19" s="56"/>
      <c r="N19" s="56"/>
      <c r="O19" s="56"/>
      <c r="P19" s="56"/>
    </row>
    <row r="20" ht="27" customHeight="1" spans="1:16">
      <c r="A20" s="56"/>
      <c r="B20" s="56"/>
      <c r="C20" s="56"/>
      <c r="D20" s="56"/>
      <c r="E20" s="56"/>
      <c r="F20" s="56"/>
      <c r="G20" s="56"/>
      <c r="H20" s="56"/>
      <c r="I20" s="56"/>
      <c r="J20" s="56"/>
      <c r="K20" s="56"/>
      <c r="L20" s="56"/>
      <c r="M20" s="56"/>
      <c r="N20" s="56"/>
      <c r="O20" s="56"/>
      <c r="P20" s="56"/>
    </row>
    <row r="21" ht="27" customHeight="1" spans="1:16">
      <c r="A21" s="56"/>
      <c r="B21" s="56"/>
      <c r="C21" s="56"/>
      <c r="D21" s="56"/>
      <c r="E21" s="56"/>
      <c r="F21" s="56"/>
      <c r="G21" s="56"/>
      <c r="H21" s="56"/>
      <c r="I21" s="56"/>
      <c r="J21" s="56"/>
      <c r="K21" s="56"/>
      <c r="L21" s="56"/>
      <c r="M21" s="56"/>
      <c r="N21" s="56"/>
      <c r="O21" s="56"/>
      <c r="P21" s="56"/>
    </row>
    <row r="22" ht="27" customHeight="1" spans="1:16">
      <c r="A22" s="56"/>
      <c r="B22" s="56"/>
      <c r="C22" s="56"/>
      <c r="D22" s="56"/>
      <c r="E22" s="56"/>
      <c r="F22" s="56"/>
      <c r="G22" s="56"/>
      <c r="H22" s="56"/>
      <c r="I22" s="56"/>
      <c r="J22" s="56"/>
      <c r="K22" s="56"/>
      <c r="L22" s="56"/>
      <c r="M22" s="56"/>
      <c r="N22" s="56"/>
      <c r="O22" s="56"/>
      <c r="P22" s="56"/>
    </row>
    <row r="23" ht="27" customHeight="1" spans="1:16">
      <c r="A23" s="56"/>
      <c r="B23" s="56"/>
      <c r="C23" s="56"/>
      <c r="D23" s="56"/>
      <c r="E23" s="56"/>
      <c r="F23" s="56"/>
      <c r="G23" s="56"/>
      <c r="H23" s="56"/>
      <c r="I23" s="56"/>
      <c r="J23" s="56"/>
      <c r="K23" s="56"/>
      <c r="L23" s="56"/>
      <c r="M23" s="56"/>
      <c r="N23" s="56"/>
      <c r="O23" s="56"/>
      <c r="P23" s="56"/>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verticalCentered="1"/>
  <pageMargins left="0.196527777777778" right="0.196527777777778" top="0.786805555555556" bottom="0.590277777777778" header="0" footer="0"/>
  <pageSetup paperSize="9" scale="85"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showGridLines="0" showZeros="0" workbookViewId="0">
      <selection activeCell="M8" sqref="M8"/>
    </sheetView>
  </sheetViews>
  <sheetFormatPr defaultColWidth="9.16666666666667" defaultRowHeight="12.75" customHeight="1"/>
  <cols>
    <col min="1" max="1" width="13.3333333333333" style="193" customWidth="1"/>
    <col min="2" max="2" width="20.8333333333333" style="193" customWidth="1"/>
    <col min="3" max="3" width="14.8333333333333" style="193" customWidth="1"/>
    <col min="4" max="4" width="13.1666666666667" style="193" customWidth="1"/>
    <col min="5" max="5" width="10.8333333333333" style="193" customWidth="1"/>
    <col min="6" max="6" width="12" style="193" customWidth="1"/>
    <col min="7" max="7" width="12.6666666666667" style="193" customWidth="1"/>
    <col min="8" max="8" width="10.3333333333333" style="193" customWidth="1"/>
    <col min="9" max="9" width="10.8333333333333" style="193" customWidth="1"/>
    <col min="10" max="11" width="13.1666666666667" style="193" customWidth="1"/>
    <col min="12" max="16384" width="9.16666666666667" style="193"/>
  </cols>
  <sheetData>
    <row r="1" ht="18" customHeight="1" spans="1:12">
      <c r="A1" s="194" t="s">
        <v>82</v>
      </c>
      <c r="B1" s="195"/>
      <c r="C1" s="195"/>
      <c r="D1" s="194"/>
      <c r="E1" s="194"/>
      <c r="F1" s="196"/>
      <c r="G1" s="196"/>
      <c r="H1" s="196"/>
      <c r="I1" s="196"/>
      <c r="J1" s="214"/>
      <c r="K1" s="214"/>
      <c r="L1" s="196"/>
    </row>
    <row r="2" ht="24.75" customHeight="1" spans="1:12">
      <c r="A2" s="197" t="s">
        <v>83</v>
      </c>
      <c r="B2" s="197"/>
      <c r="C2" s="197"/>
      <c r="D2" s="197"/>
      <c r="E2" s="197"/>
      <c r="F2" s="197"/>
      <c r="G2" s="197"/>
      <c r="H2" s="197"/>
      <c r="I2" s="197"/>
      <c r="J2" s="197"/>
      <c r="K2" s="197"/>
      <c r="L2" s="196"/>
    </row>
    <row r="3" ht="26.25" customHeight="1" spans="1:17">
      <c r="A3" s="198" t="s">
        <v>2</v>
      </c>
      <c r="B3" s="198"/>
      <c r="C3" s="198"/>
      <c r="D3" s="194"/>
      <c r="E3" s="194"/>
      <c r="F3" s="199"/>
      <c r="G3" s="199"/>
      <c r="H3" s="199"/>
      <c r="I3" s="199"/>
      <c r="L3" s="196"/>
      <c r="P3" s="215" t="s">
        <v>84</v>
      </c>
      <c r="Q3" s="215"/>
    </row>
    <row r="4" ht="24.75" customHeight="1" spans="1:18">
      <c r="A4" s="200" t="s">
        <v>85</v>
      </c>
      <c r="B4" s="200"/>
      <c r="C4" s="200" t="s">
        <v>86</v>
      </c>
      <c r="D4" s="201"/>
      <c r="E4" s="201"/>
      <c r="F4" s="201"/>
      <c r="G4" s="201"/>
      <c r="H4" s="201"/>
      <c r="I4" s="201"/>
      <c r="J4" s="201"/>
      <c r="K4" s="201"/>
      <c r="L4" s="201"/>
      <c r="M4" s="201"/>
      <c r="N4" s="201"/>
      <c r="O4" s="201"/>
      <c r="P4" s="201"/>
      <c r="Q4" s="201"/>
      <c r="R4" s="201"/>
    </row>
    <row r="5" ht="27.75" customHeight="1" spans="1:18">
      <c r="A5" s="200" t="s">
        <v>87</v>
      </c>
      <c r="B5" s="200" t="s">
        <v>88</v>
      </c>
      <c r="C5" s="200"/>
      <c r="D5" s="202" t="s">
        <v>89</v>
      </c>
      <c r="E5" s="203"/>
      <c r="F5" s="203"/>
      <c r="G5" s="204"/>
      <c r="H5" s="205" t="s">
        <v>90</v>
      </c>
      <c r="I5" s="206" t="s">
        <v>91</v>
      </c>
      <c r="J5" s="206" t="s">
        <v>92</v>
      </c>
      <c r="K5" s="206"/>
      <c r="L5" s="206"/>
      <c r="M5" s="206" t="s">
        <v>93</v>
      </c>
      <c r="N5" s="206" t="s">
        <v>94</v>
      </c>
      <c r="O5" s="206"/>
      <c r="P5" s="206"/>
      <c r="Q5" s="206"/>
      <c r="R5" s="206"/>
    </row>
    <row r="6" ht="24" customHeight="1" spans="1:18">
      <c r="A6" s="200"/>
      <c r="B6" s="200"/>
      <c r="C6" s="200"/>
      <c r="D6" s="206" t="s">
        <v>95</v>
      </c>
      <c r="E6" s="207" t="s">
        <v>96</v>
      </c>
      <c r="F6" s="208" t="s">
        <v>97</v>
      </c>
      <c r="G6" s="209" t="s">
        <v>98</v>
      </c>
      <c r="H6" s="204"/>
      <c r="I6" s="201"/>
      <c r="J6" s="201" t="s">
        <v>95</v>
      </c>
      <c r="K6" s="201" t="s">
        <v>99</v>
      </c>
      <c r="L6" s="201" t="s">
        <v>100</v>
      </c>
      <c r="M6" s="201"/>
      <c r="N6" s="201" t="s">
        <v>95</v>
      </c>
      <c r="O6" s="201" t="s">
        <v>101</v>
      </c>
      <c r="P6" s="201" t="s">
        <v>102</v>
      </c>
      <c r="Q6" s="201" t="s">
        <v>103</v>
      </c>
      <c r="R6" s="201" t="s">
        <v>104</v>
      </c>
    </row>
    <row r="7" ht="24" customHeight="1" spans="1:18">
      <c r="A7" s="200"/>
      <c r="B7" s="200"/>
      <c r="C7" s="200"/>
      <c r="D7" s="201"/>
      <c r="E7" s="201"/>
      <c r="F7" s="210"/>
      <c r="G7" s="206"/>
      <c r="H7" s="201"/>
      <c r="I7" s="201"/>
      <c r="J7" s="201"/>
      <c r="K7" s="201"/>
      <c r="L7" s="201"/>
      <c r="M7" s="201"/>
      <c r="N7" s="201"/>
      <c r="O7" s="201"/>
      <c r="P7" s="201"/>
      <c r="Q7" s="201"/>
      <c r="R7" s="201"/>
    </row>
    <row r="8" ht="24" customHeight="1" spans="1:18">
      <c r="A8" s="46"/>
      <c r="B8" s="211" t="s">
        <v>105</v>
      </c>
      <c r="C8" s="212">
        <v>4011.95</v>
      </c>
      <c r="D8" s="213">
        <v>768.33</v>
      </c>
      <c r="E8" s="213">
        <v>768.33</v>
      </c>
      <c r="F8" s="213"/>
      <c r="G8" s="213"/>
      <c r="H8" s="213"/>
      <c r="I8" s="213"/>
      <c r="J8" s="213">
        <v>530</v>
      </c>
      <c r="K8" s="213">
        <v>530</v>
      </c>
      <c r="L8" s="213"/>
      <c r="M8" s="216">
        <v>2388.94</v>
      </c>
      <c r="N8" s="216">
        <v>324.68</v>
      </c>
      <c r="O8" s="216">
        <v>324.68</v>
      </c>
      <c r="P8" s="216"/>
      <c r="Q8" s="216"/>
      <c r="R8" s="216"/>
    </row>
    <row r="9" ht="24" customHeight="1" spans="1:18">
      <c r="A9" s="46" t="s">
        <v>106</v>
      </c>
      <c r="B9" s="211" t="s">
        <v>107</v>
      </c>
      <c r="C9" s="212">
        <v>4011.95</v>
      </c>
      <c r="D9" s="213">
        <v>768.33</v>
      </c>
      <c r="E9" s="213">
        <v>768.33</v>
      </c>
      <c r="F9" s="213"/>
      <c r="G9" s="213"/>
      <c r="H9" s="213"/>
      <c r="I9" s="213"/>
      <c r="J9" s="213">
        <v>530</v>
      </c>
      <c r="K9" s="213">
        <v>530</v>
      </c>
      <c r="L9" s="213"/>
      <c r="M9" s="216">
        <v>2388.94</v>
      </c>
      <c r="N9" s="216">
        <v>324.68</v>
      </c>
      <c r="O9" s="216">
        <v>324.68</v>
      </c>
      <c r="P9" s="216"/>
      <c r="Q9" s="216"/>
      <c r="R9" s="216"/>
    </row>
    <row r="10" ht="24" customHeight="1" spans="1:12">
      <c r="A10" s="196"/>
      <c r="B10" s="196"/>
      <c r="C10" s="196"/>
      <c r="D10" s="196"/>
      <c r="E10" s="196"/>
      <c r="F10" s="196"/>
      <c r="G10" s="196"/>
      <c r="H10" s="196"/>
      <c r="I10" s="196"/>
      <c r="J10" s="196"/>
      <c r="K10" s="196"/>
      <c r="L10" s="196"/>
    </row>
    <row r="11" ht="24" customHeight="1" spans="1:12">
      <c r="A11" s="196"/>
      <c r="B11" s="196"/>
      <c r="C11" s="196"/>
      <c r="D11" s="196"/>
      <c r="E11" s="196"/>
      <c r="F11" s="196"/>
      <c r="G11" s="196"/>
      <c r="H11" s="196"/>
      <c r="I11" s="196"/>
      <c r="J11" s="196"/>
      <c r="K11" s="196"/>
      <c r="L11" s="196"/>
    </row>
    <row r="12" ht="24" customHeight="1" spans="1:12">
      <c r="A12" s="196"/>
      <c r="B12" s="196"/>
      <c r="C12" s="196"/>
      <c r="D12" s="196"/>
      <c r="E12" s="196"/>
      <c r="F12" s="196"/>
      <c r="G12" s="196"/>
      <c r="H12" s="196"/>
      <c r="I12" s="196"/>
      <c r="J12" s="196"/>
      <c r="K12" s="196"/>
      <c r="L12" s="196"/>
    </row>
    <row r="13" ht="24" customHeight="1" spans="1:12">
      <c r="A13" s="196"/>
      <c r="B13" s="196"/>
      <c r="C13" s="196"/>
      <c r="D13" s="196"/>
      <c r="E13" s="196"/>
      <c r="F13" s="196"/>
      <c r="G13" s="196"/>
      <c r="H13" s="196"/>
      <c r="I13" s="196"/>
      <c r="J13" s="196"/>
      <c r="K13" s="196"/>
      <c r="L13" s="196"/>
    </row>
    <row r="14" ht="24" customHeight="1" spans="1:12">
      <c r="A14" s="196"/>
      <c r="B14" s="196"/>
      <c r="C14" s="196"/>
      <c r="D14" s="196"/>
      <c r="E14" s="196"/>
      <c r="F14" s="196"/>
      <c r="G14" s="196"/>
      <c r="H14" s="196"/>
      <c r="I14" s="196"/>
      <c r="J14" s="196"/>
      <c r="K14" s="196"/>
      <c r="L14" s="196"/>
    </row>
    <row r="15" ht="24" customHeight="1" spans="1:12">
      <c r="A15" s="196"/>
      <c r="B15" s="196"/>
      <c r="C15" s="196"/>
      <c r="D15" s="196"/>
      <c r="E15" s="196"/>
      <c r="F15" s="196"/>
      <c r="G15" s="196"/>
      <c r="H15" s="196"/>
      <c r="I15" s="196"/>
      <c r="J15" s="196"/>
      <c r="K15" s="196"/>
      <c r="L15" s="196"/>
    </row>
    <row r="16" ht="24" customHeight="1" spans="1:12">
      <c r="A16" s="196"/>
      <c r="B16" s="196"/>
      <c r="C16" s="196"/>
      <c r="D16" s="196"/>
      <c r="E16" s="196"/>
      <c r="F16" s="196"/>
      <c r="G16" s="196"/>
      <c r="H16" s="196"/>
      <c r="I16" s="196"/>
      <c r="J16" s="196"/>
      <c r="K16" s="196"/>
      <c r="L16" s="196"/>
    </row>
    <row r="17" ht="24" customHeight="1" spans="1:12">
      <c r="A17" s="196"/>
      <c r="B17" s="196"/>
      <c r="C17" s="196"/>
      <c r="D17" s="196"/>
      <c r="E17" s="196"/>
      <c r="F17" s="196"/>
      <c r="G17" s="196"/>
      <c r="H17" s="196"/>
      <c r="I17" s="196"/>
      <c r="J17" s="196"/>
      <c r="K17" s="196"/>
      <c r="L17" s="196"/>
    </row>
    <row r="18" ht="24" customHeight="1" spans="1:12">
      <c r="A18" s="196"/>
      <c r="B18" s="196"/>
      <c r="C18" s="196"/>
      <c r="D18" s="196"/>
      <c r="E18" s="196"/>
      <c r="F18" s="196"/>
      <c r="G18" s="196"/>
      <c r="H18" s="196"/>
      <c r="I18" s="196"/>
      <c r="J18" s="196"/>
      <c r="K18" s="196"/>
      <c r="L18" s="196"/>
    </row>
    <row r="19" ht="24" customHeight="1" spans="1:12">
      <c r="A19" s="196"/>
      <c r="B19" s="196"/>
      <c r="C19" s="196"/>
      <c r="D19" s="196"/>
      <c r="E19" s="196"/>
      <c r="F19" s="196"/>
      <c r="G19" s="196"/>
      <c r="H19" s="196"/>
      <c r="I19" s="196"/>
      <c r="J19" s="196"/>
      <c r="K19" s="196"/>
      <c r="L19" s="196"/>
    </row>
    <row r="20" ht="24" customHeight="1" spans="1:12">
      <c r="A20" s="196"/>
      <c r="B20" s="196"/>
      <c r="C20" s="196"/>
      <c r="D20" s="196"/>
      <c r="E20" s="196"/>
      <c r="F20" s="196"/>
      <c r="G20" s="196"/>
      <c r="H20" s="196"/>
      <c r="I20" s="196"/>
      <c r="J20" s="196"/>
      <c r="K20" s="196"/>
      <c r="L20" s="196"/>
    </row>
    <row r="21" ht="24" customHeight="1" spans="1:12">
      <c r="A21" s="196"/>
      <c r="B21" s="196"/>
      <c r="C21" s="196"/>
      <c r="D21" s="196"/>
      <c r="E21" s="196"/>
      <c r="F21" s="196"/>
      <c r="G21" s="196"/>
      <c r="H21" s="196"/>
      <c r="I21" s="196"/>
      <c r="J21" s="196"/>
      <c r="K21" s="196"/>
      <c r="L21" s="196"/>
    </row>
  </sheetData>
  <mergeCells count="27">
    <mergeCell ref="J1:K1"/>
    <mergeCell ref="A2:K2"/>
    <mergeCell ref="A3:C3"/>
    <mergeCell ref="P3:Q3"/>
    <mergeCell ref="A4:B4"/>
    <mergeCell ref="D4:R4"/>
    <mergeCell ref="D5:G5"/>
    <mergeCell ref="J5:L5"/>
    <mergeCell ref="N5:R5"/>
    <mergeCell ref="A5:A7"/>
    <mergeCell ref="B5:B7"/>
    <mergeCell ref="C4:C7"/>
    <mergeCell ref="D6:D7"/>
    <mergeCell ref="E6:E7"/>
    <mergeCell ref="F6:F7"/>
    <mergeCell ref="G6:G7"/>
    <mergeCell ref="H5:H7"/>
    <mergeCell ref="I5:I7"/>
    <mergeCell ref="J6:J7"/>
    <mergeCell ref="K6:K7"/>
    <mergeCell ref="L6:L7"/>
    <mergeCell ref="M5:M7"/>
    <mergeCell ref="N6:N7"/>
    <mergeCell ref="O6:O7"/>
    <mergeCell ref="P6:P7"/>
    <mergeCell ref="Q6:Q7"/>
    <mergeCell ref="R6:R7"/>
  </mergeCells>
  <printOptions horizontalCentered="1"/>
  <pageMargins left="0.196527777777778" right="0.196527777777778" top="0.786805555555556" bottom="0.590277777777778" header="0" footer="0"/>
  <pageSetup paperSize="9" scale="85"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G6" sqref="G6"/>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 t="s">
        <v>264</v>
      </c>
      <c r="B1" s="114"/>
      <c r="C1" s="114"/>
      <c r="D1" s="115"/>
      <c r="E1" s="115"/>
      <c r="F1" s="115"/>
      <c r="G1" s="115"/>
      <c r="H1" s="115"/>
      <c r="I1" s="115"/>
      <c r="J1" s="124"/>
    </row>
    <row r="2" ht="22.5" customHeight="1" spans="1:10">
      <c r="A2" s="81" t="s">
        <v>265</v>
      </c>
      <c r="B2" s="81"/>
      <c r="C2" s="81"/>
      <c r="D2" s="81"/>
      <c r="E2" s="81"/>
      <c r="F2" s="81"/>
      <c r="G2" s="81"/>
      <c r="H2" s="81"/>
      <c r="I2" s="81"/>
      <c r="J2" s="81"/>
    </row>
    <row r="3" ht="22.5" customHeight="1" spans="1:10">
      <c r="A3" s="116" t="s">
        <v>2</v>
      </c>
      <c r="B3" s="117"/>
      <c r="C3" s="117"/>
      <c r="D3" s="117"/>
      <c r="E3" s="117"/>
      <c r="F3" s="117"/>
      <c r="G3" s="118"/>
      <c r="H3" s="118"/>
      <c r="I3" s="118"/>
      <c r="J3" s="125" t="s">
        <v>84</v>
      </c>
    </row>
    <row r="4" ht="22.5" customHeight="1" spans="1:10">
      <c r="A4" s="9" t="s">
        <v>143</v>
      </c>
      <c r="B4" s="9"/>
      <c r="C4" s="9"/>
      <c r="D4" s="9" t="s">
        <v>159</v>
      </c>
      <c r="E4" s="119" t="s">
        <v>86</v>
      </c>
      <c r="F4" s="67" t="s">
        <v>237</v>
      </c>
      <c r="G4" s="67" t="s">
        <v>231</v>
      </c>
      <c r="H4" s="67" t="s">
        <v>233</v>
      </c>
      <c r="I4" s="67" t="s">
        <v>238</v>
      </c>
      <c r="J4" s="67" t="s">
        <v>234</v>
      </c>
    </row>
    <row r="5" ht="38.25" customHeight="1" spans="1:10">
      <c r="A5" s="9" t="s">
        <v>113</v>
      </c>
      <c r="B5" s="9" t="s">
        <v>114</v>
      </c>
      <c r="C5" s="9" t="s">
        <v>115</v>
      </c>
      <c r="D5" s="9"/>
      <c r="E5" s="120"/>
      <c r="F5" s="97"/>
      <c r="G5" s="97"/>
      <c r="H5" s="97"/>
      <c r="I5" s="97"/>
      <c r="J5" s="97"/>
    </row>
    <row r="6" s="1" customFormat="1" ht="27" customHeight="1" spans="1:10">
      <c r="A6" s="86"/>
      <c r="B6" s="86"/>
      <c r="C6" s="86"/>
      <c r="D6" s="89" t="s">
        <v>105</v>
      </c>
      <c r="E6" s="16">
        <f>SUM(E7:E8)</f>
        <v>257.71</v>
      </c>
      <c r="F6" s="16">
        <f>SUM(F7:F8)</f>
        <v>257.71</v>
      </c>
      <c r="G6" s="16"/>
      <c r="H6" s="16"/>
      <c r="I6" s="16"/>
      <c r="J6" s="16"/>
    </row>
    <row r="7" ht="27" customHeight="1" spans="1:10">
      <c r="A7" s="86" t="s">
        <v>116</v>
      </c>
      <c r="B7" s="86" t="s">
        <v>117</v>
      </c>
      <c r="C7" s="86" t="s">
        <v>118</v>
      </c>
      <c r="D7" s="87" t="s">
        <v>119</v>
      </c>
      <c r="E7" s="16">
        <v>16.87</v>
      </c>
      <c r="F7" s="16">
        <v>16.87</v>
      </c>
      <c r="G7" s="16"/>
      <c r="H7" s="16"/>
      <c r="I7" s="16"/>
      <c r="J7" s="16"/>
    </row>
    <row r="8" ht="27" customHeight="1" spans="1:10">
      <c r="A8" s="86" t="s">
        <v>128</v>
      </c>
      <c r="B8" s="86" t="s">
        <v>121</v>
      </c>
      <c r="C8" s="86" t="s">
        <v>136</v>
      </c>
      <c r="D8" s="87" t="s">
        <v>137</v>
      </c>
      <c r="E8" s="16">
        <v>240.84</v>
      </c>
      <c r="F8" s="16">
        <v>240.84</v>
      </c>
      <c r="G8" s="16"/>
      <c r="H8" s="16"/>
      <c r="I8" s="16"/>
      <c r="J8" s="16"/>
    </row>
    <row r="9" ht="27" customHeight="1" spans="1:13">
      <c r="A9" s="86"/>
      <c r="B9" s="86"/>
      <c r="C9" s="86"/>
      <c r="D9" s="87"/>
      <c r="E9" s="16"/>
      <c r="F9" s="16"/>
      <c r="G9" s="16"/>
      <c r="H9" s="16"/>
      <c r="I9" s="16"/>
      <c r="J9" s="16"/>
      <c r="L9" s="20"/>
      <c r="M9" s="20"/>
    </row>
    <row r="10" s="79" customFormat="1" ht="27" customHeight="1" spans="1:13">
      <c r="A10" s="88"/>
      <c r="B10" s="88"/>
      <c r="C10" s="88"/>
      <c r="D10" s="89"/>
      <c r="E10" s="17"/>
      <c r="F10" s="17"/>
      <c r="G10" s="17"/>
      <c r="H10" s="17"/>
      <c r="I10" s="17"/>
      <c r="J10" s="92"/>
      <c r="K10" s="126"/>
      <c r="M10" s="126"/>
    </row>
    <row r="11" s="79" customFormat="1" ht="27" customHeight="1" spans="1:13">
      <c r="A11" s="88"/>
      <c r="B11" s="88"/>
      <c r="C11" s="88"/>
      <c r="D11" s="89"/>
      <c r="E11" s="17"/>
      <c r="F11" s="17"/>
      <c r="G11" s="17"/>
      <c r="H11" s="17"/>
      <c r="I11" s="17"/>
      <c r="J11" s="92"/>
      <c r="L11" s="126"/>
      <c r="M11" s="126"/>
    </row>
    <row r="12" s="79" customFormat="1" ht="27" customHeight="1" spans="1:12">
      <c r="A12" s="121"/>
      <c r="B12" s="121"/>
      <c r="C12" s="121"/>
      <c r="D12" s="122"/>
      <c r="E12" s="123"/>
      <c r="F12" s="123"/>
      <c r="G12" s="123"/>
      <c r="H12" s="123"/>
      <c r="I12" s="123"/>
      <c r="J12" s="92"/>
      <c r="K12" s="126"/>
      <c r="L12" s="126"/>
    </row>
    <row r="13" s="79" customFormat="1" ht="27" customHeight="1" spans="1:10">
      <c r="A13" s="121"/>
      <c r="B13" s="121"/>
      <c r="C13" s="121"/>
      <c r="D13" s="122"/>
      <c r="E13" s="123"/>
      <c r="F13" s="123"/>
      <c r="G13" s="123"/>
      <c r="H13" s="123"/>
      <c r="I13" s="123"/>
      <c r="J13" s="92"/>
    </row>
    <row r="14" s="79" customFormat="1" ht="27" customHeight="1" spans="1:10">
      <c r="A14" s="121"/>
      <c r="B14" s="121"/>
      <c r="C14" s="121"/>
      <c r="D14" s="122"/>
      <c r="E14" s="123"/>
      <c r="F14" s="123"/>
      <c r="G14" s="123"/>
      <c r="H14" s="123"/>
      <c r="I14" s="123"/>
      <c r="J14" s="92"/>
    </row>
    <row r="15" s="79" customFormat="1" ht="27" customHeight="1" spans="1:10">
      <c r="A15" s="121"/>
      <c r="B15" s="121"/>
      <c r="C15" s="121"/>
      <c r="D15" s="122"/>
      <c r="E15" s="123"/>
      <c r="F15" s="123"/>
      <c r="G15" s="123"/>
      <c r="H15" s="123"/>
      <c r="I15" s="123"/>
      <c r="J15" s="92"/>
    </row>
    <row r="16" ht="27" customHeight="1" spans="1:10">
      <c r="A16" s="56"/>
      <c r="B16" s="56"/>
      <c r="C16" s="56"/>
      <c r="D16" s="56"/>
      <c r="E16" s="56"/>
      <c r="F16" s="56"/>
      <c r="G16" s="56"/>
      <c r="H16" s="56"/>
      <c r="I16" s="56"/>
      <c r="J16" s="56"/>
    </row>
    <row r="17" ht="27" customHeight="1" spans="1:10">
      <c r="A17" s="56"/>
      <c r="B17" s="56"/>
      <c r="C17" s="56"/>
      <c r="D17" s="56"/>
      <c r="E17" s="56"/>
      <c r="F17" s="56"/>
      <c r="G17" s="56"/>
      <c r="H17" s="56"/>
      <c r="I17" s="56"/>
      <c r="J17" s="56"/>
    </row>
    <row r="18" ht="27" customHeight="1" spans="1:10">
      <c r="A18" s="56"/>
      <c r="B18" s="56"/>
      <c r="C18" s="56"/>
      <c r="D18" s="56"/>
      <c r="E18" s="56"/>
      <c r="F18" s="56"/>
      <c r="G18" s="56"/>
      <c r="H18" s="56"/>
      <c r="I18" s="56"/>
      <c r="J18" s="56"/>
    </row>
    <row r="19" ht="27" customHeight="1" spans="1:10">
      <c r="A19" s="56"/>
      <c r="B19" s="56"/>
      <c r="C19" s="56"/>
      <c r="D19" s="56"/>
      <c r="E19" s="56"/>
      <c r="F19" s="56"/>
      <c r="G19" s="56"/>
      <c r="H19" s="56"/>
      <c r="I19" s="56"/>
      <c r="J19" s="56"/>
    </row>
    <row r="20" ht="27" customHeight="1" spans="1:10">
      <c r="A20" s="56"/>
      <c r="B20" s="56"/>
      <c r="C20" s="56"/>
      <c r="D20" s="56"/>
      <c r="E20" s="56"/>
      <c r="F20" s="56"/>
      <c r="G20" s="56"/>
      <c r="H20" s="56"/>
      <c r="I20" s="56"/>
      <c r="J20" s="56"/>
    </row>
    <row r="21" ht="27" customHeight="1" spans="1:10">
      <c r="A21" s="56"/>
      <c r="B21" s="56"/>
      <c r="C21" s="56"/>
      <c r="D21" s="56"/>
      <c r="E21" s="56"/>
      <c r="F21" s="56"/>
      <c r="G21" s="56"/>
      <c r="H21" s="56"/>
      <c r="I21" s="56"/>
      <c r="J21" s="56"/>
    </row>
    <row r="22" ht="27" customHeight="1" spans="1:10">
      <c r="A22" s="56"/>
      <c r="B22" s="56"/>
      <c r="C22" s="56"/>
      <c r="D22" s="56"/>
      <c r="E22" s="56"/>
      <c r="F22" s="56"/>
      <c r="G22" s="56"/>
      <c r="H22" s="56"/>
      <c r="I22" s="56"/>
      <c r="J22" s="56"/>
    </row>
    <row r="23" ht="27" customHeight="1" spans="1:10">
      <c r="A23" s="56"/>
      <c r="B23" s="56"/>
      <c r="C23" s="56"/>
      <c r="D23" s="56"/>
      <c r="E23" s="56"/>
      <c r="F23" s="56"/>
      <c r="G23" s="56"/>
      <c r="H23" s="56"/>
      <c r="I23" s="56"/>
      <c r="J23" s="56"/>
    </row>
  </sheetData>
  <mergeCells count="9">
    <mergeCell ref="A3:F3"/>
    <mergeCell ref="A4:C4"/>
    <mergeCell ref="D4:D5"/>
    <mergeCell ref="E4:E5"/>
    <mergeCell ref="F4:F5"/>
    <mergeCell ref="G4:G5"/>
    <mergeCell ref="H4:H5"/>
    <mergeCell ref="I4:I5"/>
    <mergeCell ref="J4:J5"/>
  </mergeCells>
  <printOptions horizontalCentered="1" verticalCentered="1"/>
  <pageMargins left="0.196527777777778" right="0.196527777777778" top="0.786805555555556" bottom="0.590277777777778" header="0" footer="0"/>
  <pageSetup paperSize="9" scale="90"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showGridLines="0" showZeros="0" workbookViewId="0">
      <selection activeCell="A3" sqref="A3:I3"/>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8" width="11.3333333333333" customWidth="1"/>
  </cols>
  <sheetData>
    <row r="1" ht="23.25" customHeight="1" spans="1:20">
      <c r="A1" s="2" t="s">
        <v>266</v>
      </c>
      <c r="B1" s="80"/>
      <c r="C1" s="80"/>
      <c r="D1" s="80"/>
      <c r="E1" s="80"/>
      <c r="F1" s="80"/>
      <c r="G1" s="80"/>
      <c r="H1" s="80"/>
      <c r="I1" s="80"/>
      <c r="J1" s="80"/>
      <c r="K1" s="80"/>
      <c r="L1" s="80"/>
      <c r="M1" s="80"/>
      <c r="N1" s="80"/>
      <c r="O1" s="80"/>
      <c r="Q1" s="56"/>
      <c r="R1" s="21"/>
      <c r="S1" s="56"/>
      <c r="T1" s="56"/>
    </row>
    <row r="2" ht="23.25" customHeight="1" spans="1:20">
      <c r="A2" s="81" t="s">
        <v>267</v>
      </c>
      <c r="B2" s="81"/>
      <c r="C2" s="81"/>
      <c r="D2" s="81"/>
      <c r="E2" s="81"/>
      <c r="F2" s="81"/>
      <c r="G2" s="81"/>
      <c r="H2" s="81"/>
      <c r="I2" s="81"/>
      <c r="J2" s="81"/>
      <c r="K2" s="81"/>
      <c r="L2" s="81"/>
      <c r="M2" s="81"/>
      <c r="N2" s="81"/>
      <c r="O2" s="81"/>
      <c r="P2" s="81"/>
      <c r="Q2" s="81"/>
      <c r="R2" s="81"/>
      <c r="S2" s="56"/>
      <c r="T2" s="56"/>
    </row>
    <row r="3" s="1" customFormat="1" ht="23.25" customHeight="1" spans="1:20">
      <c r="A3" s="109" t="s">
        <v>2</v>
      </c>
      <c r="B3" s="109"/>
      <c r="C3" s="109"/>
      <c r="D3" s="109"/>
      <c r="E3" s="109"/>
      <c r="F3" s="109"/>
      <c r="G3" s="109"/>
      <c r="H3" s="109"/>
      <c r="I3" s="109"/>
      <c r="J3" s="80"/>
      <c r="K3" s="80"/>
      <c r="L3" s="80"/>
      <c r="M3" s="80"/>
      <c r="N3" s="80"/>
      <c r="O3" s="80"/>
      <c r="Q3" s="54"/>
      <c r="R3" s="74" t="s">
        <v>84</v>
      </c>
      <c r="S3" s="54"/>
      <c r="T3" s="54"/>
    </row>
    <row r="4" ht="23.25" customHeight="1" spans="1:20">
      <c r="A4" s="62" t="s">
        <v>143</v>
      </c>
      <c r="B4" s="62"/>
      <c r="C4" s="62"/>
      <c r="D4" s="26" t="s">
        <v>112</v>
      </c>
      <c r="E4" s="95" t="s">
        <v>160</v>
      </c>
      <c r="F4" s="62" t="s">
        <v>144</v>
      </c>
      <c r="G4" s="62"/>
      <c r="H4" s="62"/>
      <c r="I4" s="82"/>
      <c r="J4" s="67" t="s">
        <v>145</v>
      </c>
      <c r="K4" s="67"/>
      <c r="L4" s="67"/>
      <c r="M4" s="67"/>
      <c r="N4" s="67"/>
      <c r="O4" s="67"/>
      <c r="P4" s="67"/>
      <c r="Q4" s="67"/>
      <c r="R4" s="67"/>
      <c r="S4" s="91"/>
      <c r="T4" s="91"/>
    </row>
    <row r="5" ht="23.25" customHeight="1" spans="1:20">
      <c r="A5" s="67" t="s">
        <v>113</v>
      </c>
      <c r="B5" s="67" t="s">
        <v>114</v>
      </c>
      <c r="C5" s="67" t="s">
        <v>115</v>
      </c>
      <c r="D5" s="9"/>
      <c r="E5" s="96"/>
      <c r="F5" s="67" t="s">
        <v>105</v>
      </c>
      <c r="G5" s="67" t="s">
        <v>146</v>
      </c>
      <c r="H5" s="67" t="s">
        <v>147</v>
      </c>
      <c r="I5" s="67" t="s">
        <v>148</v>
      </c>
      <c r="J5" s="67" t="s">
        <v>105</v>
      </c>
      <c r="K5" s="97" t="s">
        <v>149</v>
      </c>
      <c r="L5" s="98" t="s">
        <v>150</v>
      </c>
      <c r="M5" s="99" t="s">
        <v>151</v>
      </c>
      <c r="N5" s="100" t="s">
        <v>152</v>
      </c>
      <c r="O5" s="98" t="s">
        <v>153</v>
      </c>
      <c r="P5" s="97" t="s">
        <v>154</v>
      </c>
      <c r="Q5" s="97" t="s">
        <v>155</v>
      </c>
      <c r="R5" s="14" t="s">
        <v>156</v>
      </c>
      <c r="S5" s="91"/>
      <c r="T5" s="91"/>
    </row>
    <row r="6" ht="30" customHeight="1" spans="1:20">
      <c r="A6" s="67"/>
      <c r="B6" s="67"/>
      <c r="C6" s="67"/>
      <c r="D6" s="9"/>
      <c r="E6" s="96"/>
      <c r="F6" s="67"/>
      <c r="G6" s="67"/>
      <c r="H6" s="67"/>
      <c r="I6" s="67"/>
      <c r="J6" s="67"/>
      <c r="K6" s="101"/>
      <c r="L6" s="102"/>
      <c r="M6" s="103"/>
      <c r="N6" s="104"/>
      <c r="O6" s="102"/>
      <c r="P6" s="101"/>
      <c r="Q6" s="101"/>
      <c r="R6" s="14"/>
      <c r="S6" s="91"/>
      <c r="T6" s="91"/>
    </row>
    <row r="7" s="1" customFormat="1" ht="29.25" customHeight="1" spans="1:20">
      <c r="A7" s="88"/>
      <c r="B7" s="88"/>
      <c r="C7" s="88"/>
      <c r="D7" s="89"/>
      <c r="E7" s="17"/>
      <c r="F7" s="17"/>
      <c r="G7" s="17"/>
      <c r="H7" s="17"/>
      <c r="I7" s="17"/>
      <c r="J7" s="16"/>
      <c r="K7" s="16"/>
      <c r="L7" s="16"/>
      <c r="M7" s="16"/>
      <c r="N7" s="16"/>
      <c r="O7" s="16"/>
      <c r="P7" s="16"/>
      <c r="Q7" s="16"/>
      <c r="R7" s="16"/>
      <c r="S7" s="54"/>
      <c r="T7" s="54"/>
    </row>
    <row r="8" ht="23.25" customHeight="1" spans="1:21">
      <c r="A8" s="56"/>
      <c r="B8" s="56"/>
      <c r="C8" s="56"/>
      <c r="D8" s="56"/>
      <c r="E8" s="56"/>
      <c r="F8" s="56"/>
      <c r="G8" s="56"/>
      <c r="H8" s="56"/>
      <c r="I8" s="56"/>
      <c r="J8" s="56"/>
      <c r="K8" s="56"/>
      <c r="L8" s="56"/>
      <c r="M8" s="56"/>
      <c r="N8" s="56"/>
      <c r="O8" s="56"/>
      <c r="P8" s="56"/>
      <c r="Q8" s="56"/>
      <c r="R8" s="56"/>
      <c r="S8" s="56"/>
      <c r="T8" s="56"/>
      <c r="U8" s="20"/>
    </row>
    <row r="9" ht="23.25" customHeight="1" spans="1:20">
      <c r="A9" s="56"/>
      <c r="B9" s="56"/>
      <c r="C9" s="56"/>
      <c r="D9" s="56"/>
      <c r="E9" s="56"/>
      <c r="F9" s="56"/>
      <c r="G9" s="56"/>
      <c r="H9" s="56"/>
      <c r="I9" s="56"/>
      <c r="J9" s="56"/>
      <c r="K9" s="56"/>
      <c r="L9" s="56"/>
      <c r="M9" s="56"/>
      <c r="N9" s="56"/>
      <c r="O9" s="56"/>
      <c r="P9" s="56"/>
      <c r="Q9" s="56"/>
      <c r="R9" s="56"/>
      <c r="S9" s="56"/>
      <c r="T9" s="56"/>
    </row>
    <row r="10" ht="23.25" customHeight="1" spans="1:21">
      <c r="A10" s="56"/>
      <c r="B10" s="56"/>
      <c r="C10" s="56"/>
      <c r="D10" s="56"/>
      <c r="E10" s="56"/>
      <c r="F10" s="56"/>
      <c r="G10" s="56"/>
      <c r="H10" s="56"/>
      <c r="I10" s="56"/>
      <c r="J10" s="56"/>
      <c r="K10" s="56"/>
      <c r="L10" s="56"/>
      <c r="M10" s="56"/>
      <c r="N10" s="56"/>
      <c r="O10" s="56"/>
      <c r="P10" s="56"/>
      <c r="Q10" s="56"/>
      <c r="R10" s="56"/>
      <c r="S10" s="56"/>
      <c r="T10" s="56"/>
      <c r="U10" s="20"/>
    </row>
    <row r="11" ht="23.25" customHeight="1" spans="1:20">
      <c r="A11" s="56"/>
      <c r="B11" s="56"/>
      <c r="C11" s="56"/>
      <c r="D11" s="56"/>
      <c r="E11" s="56"/>
      <c r="F11" s="56"/>
      <c r="G11" s="56"/>
      <c r="H11" s="56"/>
      <c r="I11" s="56"/>
      <c r="J11" s="56"/>
      <c r="K11" s="56"/>
      <c r="L11" s="56"/>
      <c r="M11" s="56"/>
      <c r="N11" s="56"/>
      <c r="O11" s="56"/>
      <c r="P11" s="56"/>
      <c r="Q11" s="56"/>
      <c r="R11" s="56"/>
      <c r="S11" s="56"/>
      <c r="T11" s="56"/>
    </row>
    <row r="12" ht="23.25" customHeight="1" spans="1:20">
      <c r="A12" s="56"/>
      <c r="B12" s="56"/>
      <c r="C12" s="56"/>
      <c r="D12" s="56"/>
      <c r="E12" s="56"/>
      <c r="F12" s="56"/>
      <c r="G12" s="56"/>
      <c r="H12" s="56"/>
      <c r="I12" s="56"/>
      <c r="J12" s="56"/>
      <c r="K12" s="56"/>
      <c r="L12" s="56"/>
      <c r="M12" s="56"/>
      <c r="N12" s="56"/>
      <c r="O12" s="56"/>
      <c r="P12" s="56"/>
      <c r="Q12" s="56"/>
      <c r="R12" s="56"/>
      <c r="S12" s="56"/>
      <c r="T12" s="56"/>
    </row>
    <row r="13" ht="23.25" customHeight="1" spans="1:20">
      <c r="A13" s="56"/>
      <c r="B13" s="56"/>
      <c r="C13" s="56"/>
      <c r="D13" s="56"/>
      <c r="E13" s="56"/>
      <c r="F13" s="56"/>
      <c r="G13" s="56"/>
      <c r="H13" s="56"/>
      <c r="I13" s="56"/>
      <c r="J13" s="56"/>
      <c r="K13" s="56"/>
      <c r="L13" s="56"/>
      <c r="M13" s="56"/>
      <c r="N13" s="56"/>
      <c r="O13" s="56"/>
      <c r="P13" s="56"/>
      <c r="Q13" s="56"/>
      <c r="R13" s="56"/>
      <c r="S13" s="56"/>
      <c r="T13" s="56"/>
    </row>
    <row r="14" ht="23.25" customHeight="1" spans="1:20">
      <c r="A14" s="56"/>
      <c r="B14" s="56"/>
      <c r="C14" s="56"/>
      <c r="D14" s="56"/>
      <c r="E14" s="56"/>
      <c r="F14" s="56"/>
      <c r="G14" s="56"/>
      <c r="H14" s="56"/>
      <c r="I14" s="56"/>
      <c r="J14" s="56"/>
      <c r="K14" s="56"/>
      <c r="L14" s="56"/>
      <c r="M14" s="56"/>
      <c r="N14" s="56"/>
      <c r="O14" s="56"/>
      <c r="P14" s="56"/>
      <c r="Q14" s="56"/>
      <c r="R14" s="56"/>
      <c r="S14" s="56"/>
      <c r="T14" s="56"/>
    </row>
    <row r="15" ht="23.25" customHeight="1" spans="1:20">
      <c r="A15" s="56"/>
      <c r="B15" s="56"/>
      <c r="C15" s="56"/>
      <c r="D15" s="56"/>
      <c r="E15" s="56"/>
      <c r="F15" s="56"/>
      <c r="G15" s="56"/>
      <c r="H15" s="56"/>
      <c r="I15" s="56"/>
      <c r="J15" s="56"/>
      <c r="K15" s="56"/>
      <c r="L15" s="56"/>
      <c r="M15" s="56"/>
      <c r="N15" s="56"/>
      <c r="O15" s="56"/>
      <c r="P15" s="56"/>
      <c r="Q15" s="56"/>
      <c r="R15" s="56"/>
      <c r="S15" s="56"/>
      <c r="T15" s="56"/>
    </row>
    <row r="16" ht="23.25" customHeight="1" spans="1:20">
      <c r="A16" s="56"/>
      <c r="B16" s="56"/>
      <c r="C16" s="56"/>
      <c r="D16" s="56"/>
      <c r="E16" s="56"/>
      <c r="F16" s="56"/>
      <c r="G16" s="56"/>
      <c r="H16" s="56"/>
      <c r="I16" s="56"/>
      <c r="J16" s="56"/>
      <c r="K16" s="56"/>
      <c r="L16" s="56"/>
      <c r="M16" s="56"/>
      <c r="N16" s="56"/>
      <c r="O16" s="56"/>
      <c r="P16" s="56"/>
      <c r="Q16" s="56"/>
      <c r="R16" s="56"/>
      <c r="S16" s="56"/>
      <c r="T16" s="56"/>
    </row>
    <row r="17" ht="23.25" customHeight="1" spans="1:20">
      <c r="A17" s="56"/>
      <c r="B17" s="56"/>
      <c r="C17" s="56"/>
      <c r="D17" s="56"/>
      <c r="E17" s="56"/>
      <c r="F17" s="56"/>
      <c r="G17" s="56"/>
      <c r="H17" s="56"/>
      <c r="I17" s="56"/>
      <c r="J17" s="56"/>
      <c r="K17" s="56"/>
      <c r="L17" s="56"/>
      <c r="M17" s="56"/>
      <c r="N17" s="56"/>
      <c r="O17" s="56"/>
      <c r="P17" s="56"/>
      <c r="Q17" s="56"/>
      <c r="R17" s="56"/>
      <c r="S17" s="56"/>
      <c r="T17" s="56"/>
    </row>
    <row r="18" ht="23.25" customHeight="1" spans="1:20">
      <c r="A18" s="56"/>
      <c r="B18" s="56"/>
      <c r="C18" s="56"/>
      <c r="D18" s="56"/>
      <c r="E18" s="56"/>
      <c r="F18" s="56"/>
      <c r="G18" s="56"/>
      <c r="H18" s="56"/>
      <c r="I18" s="56"/>
      <c r="J18" s="56"/>
      <c r="K18" s="56"/>
      <c r="L18" s="56"/>
      <c r="M18" s="56"/>
      <c r="N18" s="56"/>
      <c r="O18" s="56"/>
      <c r="P18" s="56"/>
      <c r="Q18" s="56"/>
      <c r="R18" s="56"/>
      <c r="S18" s="56"/>
      <c r="T18" s="56"/>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showGridLines="0" showZeros="0" workbookViewId="0">
      <selection activeCell="A3" sqref="A3:I3"/>
    </sheetView>
  </sheetViews>
  <sheetFormatPr defaultColWidth="9.16666666666667" defaultRowHeight="12.75" customHeight="1"/>
  <cols>
    <col min="1" max="1" width="11" customWidth="1"/>
    <col min="2" max="2" width="9" customWidth="1"/>
    <col min="3" max="3" width="6.83333333333333" customWidth="1"/>
    <col min="4" max="4" width="36.6666666666667" customWidth="1"/>
    <col min="5" max="5" width="15" customWidth="1"/>
    <col min="6" max="17" width="12.6666666666667" customWidth="1"/>
  </cols>
  <sheetData>
    <row r="1" ht="23.25" customHeight="1" spans="1:19">
      <c r="A1" s="2" t="s">
        <v>268</v>
      </c>
      <c r="B1" s="80"/>
      <c r="C1" s="80"/>
      <c r="D1" s="80"/>
      <c r="E1" s="80"/>
      <c r="F1" s="80"/>
      <c r="G1" s="80"/>
      <c r="H1" s="80"/>
      <c r="I1" s="80"/>
      <c r="J1" s="80"/>
      <c r="K1" s="80"/>
      <c r="L1" s="80"/>
      <c r="M1" s="80"/>
      <c r="N1" s="80"/>
      <c r="O1" s="80"/>
      <c r="Q1" s="21"/>
      <c r="R1" s="56"/>
      <c r="S1" s="56"/>
    </row>
    <row r="2" ht="23.25" customHeight="1" spans="1:19">
      <c r="A2" s="81" t="s">
        <v>269</v>
      </c>
      <c r="B2" s="81"/>
      <c r="C2" s="81"/>
      <c r="D2" s="81"/>
      <c r="E2" s="81"/>
      <c r="F2" s="81"/>
      <c r="G2" s="81"/>
      <c r="H2" s="81"/>
      <c r="I2" s="81"/>
      <c r="J2" s="81"/>
      <c r="K2" s="81"/>
      <c r="L2" s="81"/>
      <c r="M2" s="81"/>
      <c r="N2" s="81"/>
      <c r="O2" s="81"/>
      <c r="P2" s="81"/>
      <c r="Q2" s="81"/>
      <c r="R2" s="56"/>
      <c r="S2" s="56"/>
    </row>
    <row r="3" s="1" customFormat="1" ht="23.25" customHeight="1" spans="1:19">
      <c r="A3" s="110" t="s">
        <v>2</v>
      </c>
      <c r="B3" s="110"/>
      <c r="C3" s="110"/>
      <c r="D3" s="110"/>
      <c r="E3" s="110"/>
      <c r="F3" s="110"/>
      <c r="G3" s="110"/>
      <c r="H3" s="110"/>
      <c r="I3" s="110"/>
      <c r="J3" s="80"/>
      <c r="K3" s="80"/>
      <c r="L3" s="80"/>
      <c r="M3" s="80"/>
      <c r="N3" s="80"/>
      <c r="O3" s="80"/>
      <c r="Q3" s="74" t="s">
        <v>84</v>
      </c>
      <c r="R3" s="54"/>
      <c r="S3" s="54"/>
    </row>
    <row r="4" ht="21.75" customHeight="1" spans="1:19">
      <c r="A4" s="62" t="s">
        <v>143</v>
      </c>
      <c r="B4" s="62"/>
      <c r="C4" s="62"/>
      <c r="D4" s="26" t="s">
        <v>159</v>
      </c>
      <c r="E4" s="112" t="s">
        <v>160</v>
      </c>
      <c r="F4" s="82" t="s">
        <v>161</v>
      </c>
      <c r="G4" s="83" t="s">
        <v>162</v>
      </c>
      <c r="H4" s="82" t="s">
        <v>163</v>
      </c>
      <c r="I4" s="82" t="s">
        <v>164</v>
      </c>
      <c r="J4" s="84" t="s">
        <v>165</v>
      </c>
      <c r="K4" s="84" t="s">
        <v>166</v>
      </c>
      <c r="L4" s="84" t="s">
        <v>167</v>
      </c>
      <c r="M4" s="84" t="s">
        <v>168</v>
      </c>
      <c r="N4" s="84" t="s">
        <v>148</v>
      </c>
      <c r="O4" s="84" t="s">
        <v>169</v>
      </c>
      <c r="P4" s="84" t="s">
        <v>170</v>
      </c>
      <c r="Q4" s="67" t="s">
        <v>156</v>
      </c>
      <c r="R4" s="91"/>
      <c r="S4" s="91"/>
    </row>
    <row r="5" ht="15" customHeight="1" spans="1:19">
      <c r="A5" s="67" t="s">
        <v>113</v>
      </c>
      <c r="B5" s="67" t="s">
        <v>114</v>
      </c>
      <c r="C5" s="67" t="s">
        <v>115</v>
      </c>
      <c r="D5" s="9"/>
      <c r="E5" s="113"/>
      <c r="F5" s="84"/>
      <c r="G5" s="85"/>
      <c r="H5" s="84"/>
      <c r="I5" s="84"/>
      <c r="J5" s="84"/>
      <c r="K5" s="84"/>
      <c r="L5" s="84"/>
      <c r="M5" s="84"/>
      <c r="N5" s="84"/>
      <c r="O5" s="84"/>
      <c r="P5" s="84"/>
      <c r="Q5" s="67"/>
      <c r="R5" s="91"/>
      <c r="S5" s="91"/>
    </row>
    <row r="6" ht="15" customHeight="1" spans="1:19">
      <c r="A6" s="67"/>
      <c r="B6" s="67"/>
      <c r="C6" s="67"/>
      <c r="D6" s="9"/>
      <c r="E6" s="113"/>
      <c r="F6" s="84"/>
      <c r="G6" s="85"/>
      <c r="H6" s="84"/>
      <c r="I6" s="84"/>
      <c r="J6" s="84"/>
      <c r="K6" s="84"/>
      <c r="L6" s="84"/>
      <c r="M6" s="84"/>
      <c r="N6" s="84"/>
      <c r="O6" s="84"/>
      <c r="P6" s="84"/>
      <c r="Q6" s="67"/>
      <c r="R6" s="91"/>
      <c r="S6" s="91"/>
    </row>
    <row r="7" s="1" customFormat="1" ht="29.25" customHeight="1" spans="1:19">
      <c r="A7" s="88"/>
      <c r="B7" s="88"/>
      <c r="C7" s="88"/>
      <c r="D7" s="89"/>
      <c r="E7" s="17"/>
      <c r="F7" s="17"/>
      <c r="G7" s="17"/>
      <c r="H7" s="17"/>
      <c r="I7" s="17"/>
      <c r="J7" s="17"/>
      <c r="K7" s="17"/>
      <c r="L7" s="17"/>
      <c r="M7" s="17"/>
      <c r="N7" s="17"/>
      <c r="O7" s="17"/>
      <c r="P7" s="17"/>
      <c r="Q7" s="16"/>
      <c r="R7" s="54"/>
      <c r="S7" s="54"/>
    </row>
    <row r="8" ht="23.25" customHeight="1" spans="1:20">
      <c r="A8" s="56"/>
      <c r="B8" s="56"/>
      <c r="C8" s="56"/>
      <c r="D8" s="56"/>
      <c r="E8" s="56"/>
      <c r="F8" s="56"/>
      <c r="G8" s="56"/>
      <c r="H8" s="56"/>
      <c r="I8" s="56"/>
      <c r="J8" s="56"/>
      <c r="K8" s="56"/>
      <c r="L8" s="56"/>
      <c r="M8" s="56"/>
      <c r="N8" s="56"/>
      <c r="O8" s="56"/>
      <c r="P8" s="56"/>
      <c r="Q8" s="56"/>
      <c r="R8" s="56"/>
      <c r="S8" s="56"/>
      <c r="T8" s="20"/>
    </row>
    <row r="9" ht="23.25" customHeight="1" spans="1:19">
      <c r="A9" s="56"/>
      <c r="B9" s="56"/>
      <c r="C9" s="56"/>
      <c r="D9" s="56"/>
      <c r="E9" s="56"/>
      <c r="F9" s="56"/>
      <c r="G9" s="56"/>
      <c r="H9" s="56"/>
      <c r="I9" s="56"/>
      <c r="J9" s="56"/>
      <c r="K9" s="56"/>
      <c r="L9" s="56"/>
      <c r="M9" s="56"/>
      <c r="N9" s="56"/>
      <c r="O9" s="56"/>
      <c r="P9" s="56"/>
      <c r="Q9" s="56"/>
      <c r="R9" s="56"/>
      <c r="S9" s="56"/>
    </row>
    <row r="10" ht="23.25" customHeight="1" spans="1:20">
      <c r="A10" s="56"/>
      <c r="B10" s="56"/>
      <c r="C10" s="56"/>
      <c r="D10" s="56"/>
      <c r="E10" s="56"/>
      <c r="F10" s="56"/>
      <c r="G10" s="56"/>
      <c r="H10" s="56"/>
      <c r="I10" s="56"/>
      <c r="J10" s="56"/>
      <c r="K10" s="56"/>
      <c r="L10" s="56"/>
      <c r="M10" s="56"/>
      <c r="N10" s="56"/>
      <c r="O10" s="56"/>
      <c r="P10" s="56"/>
      <c r="Q10" s="56"/>
      <c r="R10" s="56"/>
      <c r="S10" s="56"/>
      <c r="T10" s="20"/>
    </row>
    <row r="11" ht="23.25" customHeight="1" spans="1:19">
      <c r="A11" s="56"/>
      <c r="B11" s="56"/>
      <c r="C11" s="56"/>
      <c r="D11" s="56"/>
      <c r="E11" s="56"/>
      <c r="F11" s="56"/>
      <c r="G11" s="56"/>
      <c r="H11" s="56"/>
      <c r="I11" s="56"/>
      <c r="J11" s="56"/>
      <c r="K11" s="56"/>
      <c r="L11" s="56"/>
      <c r="M11" s="56"/>
      <c r="N11" s="56"/>
      <c r="O11" s="56"/>
      <c r="P11" s="56"/>
      <c r="Q11" s="56"/>
      <c r="R11" s="56"/>
      <c r="S11" s="56"/>
    </row>
    <row r="12" ht="23.25" customHeight="1" spans="1:19">
      <c r="A12" s="56"/>
      <c r="B12" s="56"/>
      <c r="C12" s="56"/>
      <c r="D12" s="56"/>
      <c r="E12" s="56"/>
      <c r="F12" s="56"/>
      <c r="G12" s="56"/>
      <c r="H12" s="56"/>
      <c r="I12" s="56"/>
      <c r="J12" s="56"/>
      <c r="K12" s="56"/>
      <c r="L12" s="56"/>
      <c r="M12" s="56"/>
      <c r="N12" s="56"/>
      <c r="O12" s="56"/>
      <c r="P12" s="56"/>
      <c r="Q12" s="56"/>
      <c r="R12" s="56"/>
      <c r="S12" s="56"/>
    </row>
    <row r="13" ht="23.25" customHeight="1" spans="1:19">
      <c r="A13" s="56"/>
      <c r="B13" s="56"/>
      <c r="C13" s="56"/>
      <c r="D13" s="56"/>
      <c r="E13" s="56"/>
      <c r="F13" s="56"/>
      <c r="G13" s="56"/>
      <c r="H13" s="56"/>
      <c r="I13" s="56"/>
      <c r="J13" s="56"/>
      <c r="K13" s="56"/>
      <c r="L13" s="56"/>
      <c r="M13" s="56"/>
      <c r="N13" s="56"/>
      <c r="O13" s="56"/>
      <c r="P13" s="56"/>
      <c r="Q13" s="56"/>
      <c r="R13" s="56"/>
      <c r="S13" s="56"/>
    </row>
    <row r="14" ht="23.25" customHeight="1" spans="1:19">
      <c r="A14" s="56"/>
      <c r="B14" s="56"/>
      <c r="C14" s="56"/>
      <c r="D14" s="56"/>
      <c r="E14" s="56"/>
      <c r="F14" s="56"/>
      <c r="G14" s="56"/>
      <c r="H14" s="56"/>
      <c r="I14" s="56"/>
      <c r="J14" s="56"/>
      <c r="K14" s="56"/>
      <c r="L14" s="56"/>
      <c r="M14" s="56"/>
      <c r="N14" s="56"/>
      <c r="O14" s="56"/>
      <c r="P14" s="56"/>
      <c r="Q14" s="56"/>
      <c r="R14" s="56"/>
      <c r="S14" s="56"/>
    </row>
    <row r="15" ht="23.25" customHeight="1" spans="1:19">
      <c r="A15" s="56"/>
      <c r="B15" s="56"/>
      <c r="C15" s="56"/>
      <c r="D15" s="56"/>
      <c r="E15" s="56"/>
      <c r="F15" s="56"/>
      <c r="G15" s="56"/>
      <c r="H15" s="56"/>
      <c r="I15" s="56"/>
      <c r="J15" s="56"/>
      <c r="K15" s="56"/>
      <c r="L15" s="56"/>
      <c r="M15" s="56"/>
      <c r="N15" s="56"/>
      <c r="O15" s="56"/>
      <c r="P15" s="56"/>
      <c r="Q15" s="56"/>
      <c r="R15" s="56"/>
      <c r="S15" s="56"/>
    </row>
    <row r="16" ht="23.25" customHeight="1" spans="1:19">
      <c r="A16" s="56"/>
      <c r="B16" s="56"/>
      <c r="C16" s="56"/>
      <c r="D16" s="56"/>
      <c r="E16" s="56"/>
      <c r="F16" s="56"/>
      <c r="G16" s="56"/>
      <c r="H16" s="56"/>
      <c r="I16" s="56"/>
      <c r="J16" s="56"/>
      <c r="K16" s="56"/>
      <c r="L16" s="56"/>
      <c r="M16" s="56"/>
      <c r="N16" s="56"/>
      <c r="O16" s="56"/>
      <c r="P16" s="56"/>
      <c r="Q16" s="56"/>
      <c r="R16" s="56"/>
      <c r="S16" s="56"/>
    </row>
    <row r="17" ht="23.25" customHeight="1" spans="1:19">
      <c r="A17" s="56"/>
      <c r="B17" s="56"/>
      <c r="C17" s="56"/>
      <c r="D17" s="56"/>
      <c r="E17" s="56"/>
      <c r="F17" s="56"/>
      <c r="G17" s="56"/>
      <c r="H17" s="56"/>
      <c r="I17" s="56"/>
      <c r="J17" s="56"/>
      <c r="K17" s="56"/>
      <c r="L17" s="56"/>
      <c r="M17" s="56"/>
      <c r="N17" s="56"/>
      <c r="O17" s="56"/>
      <c r="P17" s="56"/>
      <c r="Q17" s="56"/>
      <c r="R17" s="56"/>
      <c r="S17" s="56"/>
    </row>
    <row r="18" ht="23.25" customHeight="1" spans="1:19">
      <c r="A18" s="56"/>
      <c r="B18" s="56"/>
      <c r="C18" s="56"/>
      <c r="D18" s="56"/>
      <c r="E18" s="56"/>
      <c r="F18" s="56"/>
      <c r="G18" s="56"/>
      <c r="H18" s="56"/>
      <c r="I18" s="56"/>
      <c r="J18" s="56"/>
      <c r="K18" s="56"/>
      <c r="L18" s="56"/>
      <c r="M18" s="56"/>
      <c r="N18" s="56"/>
      <c r="O18" s="56"/>
      <c r="P18" s="56"/>
      <c r="Q18" s="56"/>
      <c r="R18" s="56"/>
      <c r="S18" s="56"/>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showGridLines="0" showZeros="0" workbookViewId="0">
      <selection activeCell="A7" sqref="A7:I10"/>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8" width="10.8333333333333" customWidth="1"/>
  </cols>
  <sheetData>
    <row r="1" ht="23.25" customHeight="1" spans="1:20">
      <c r="A1" s="2" t="s">
        <v>270</v>
      </c>
      <c r="B1" s="80"/>
      <c r="C1" s="80"/>
      <c r="D1" s="80"/>
      <c r="E1" s="80"/>
      <c r="F1" s="80"/>
      <c r="G1" s="80"/>
      <c r="H1" s="80"/>
      <c r="I1" s="80"/>
      <c r="J1" s="80"/>
      <c r="K1" s="80"/>
      <c r="L1" s="80"/>
      <c r="M1" s="80"/>
      <c r="N1" s="80"/>
      <c r="O1" s="80"/>
      <c r="Q1" s="56"/>
      <c r="R1" s="21"/>
      <c r="S1" s="56"/>
      <c r="T1" s="56"/>
    </row>
    <row r="2" ht="23.25" customHeight="1" spans="1:20">
      <c r="A2" s="81" t="s">
        <v>271</v>
      </c>
      <c r="B2" s="81"/>
      <c r="C2" s="81"/>
      <c r="D2" s="81"/>
      <c r="E2" s="81"/>
      <c r="F2" s="81"/>
      <c r="G2" s="81"/>
      <c r="H2" s="81"/>
      <c r="I2" s="81"/>
      <c r="J2" s="81"/>
      <c r="K2" s="81"/>
      <c r="L2" s="81"/>
      <c r="M2" s="81"/>
      <c r="N2" s="81"/>
      <c r="O2" s="81"/>
      <c r="P2" s="81"/>
      <c r="Q2" s="81"/>
      <c r="R2" s="81"/>
      <c r="S2" s="56"/>
      <c r="T2" s="56"/>
    </row>
    <row r="3" s="1" customFormat="1" ht="23.25" customHeight="1" spans="1:20">
      <c r="A3" s="110" t="s">
        <v>2</v>
      </c>
      <c r="B3" s="110"/>
      <c r="C3" s="110"/>
      <c r="D3" s="110"/>
      <c r="E3" s="110"/>
      <c r="F3" s="110"/>
      <c r="G3" s="110"/>
      <c r="H3" s="110"/>
      <c r="I3" s="110"/>
      <c r="J3" s="80"/>
      <c r="K3" s="80"/>
      <c r="L3" s="80"/>
      <c r="M3" s="80"/>
      <c r="N3" s="80"/>
      <c r="O3" s="80"/>
      <c r="Q3" s="54"/>
      <c r="R3" s="74" t="s">
        <v>84</v>
      </c>
      <c r="S3" s="54"/>
      <c r="T3" s="54"/>
    </row>
    <row r="4" ht="23.25" customHeight="1" spans="1:20">
      <c r="A4" s="62" t="s">
        <v>143</v>
      </c>
      <c r="B4" s="62"/>
      <c r="C4" s="62"/>
      <c r="D4" s="26" t="s">
        <v>112</v>
      </c>
      <c r="E4" s="62" t="s">
        <v>160</v>
      </c>
      <c r="F4" s="62" t="s">
        <v>144</v>
      </c>
      <c r="G4" s="62"/>
      <c r="H4" s="62"/>
      <c r="I4" s="82"/>
      <c r="J4" s="67" t="s">
        <v>145</v>
      </c>
      <c r="K4" s="67"/>
      <c r="L4" s="67"/>
      <c r="M4" s="67"/>
      <c r="N4" s="67"/>
      <c r="O4" s="67"/>
      <c r="P4" s="67"/>
      <c r="Q4" s="67"/>
      <c r="R4" s="67"/>
      <c r="S4" s="91"/>
      <c r="T4" s="91"/>
    </row>
    <row r="5" ht="23.25" customHeight="1" spans="1:20">
      <c r="A5" s="67" t="s">
        <v>113</v>
      </c>
      <c r="B5" s="67" t="s">
        <v>114</v>
      </c>
      <c r="C5" s="67" t="s">
        <v>115</v>
      </c>
      <c r="D5" s="9"/>
      <c r="E5" s="67"/>
      <c r="F5" s="67" t="s">
        <v>105</v>
      </c>
      <c r="G5" s="67" t="s">
        <v>146</v>
      </c>
      <c r="H5" s="67" t="s">
        <v>147</v>
      </c>
      <c r="I5" s="67" t="s">
        <v>148</v>
      </c>
      <c r="J5" s="67" t="s">
        <v>105</v>
      </c>
      <c r="K5" s="97" t="s">
        <v>149</v>
      </c>
      <c r="L5" s="98" t="s">
        <v>150</v>
      </c>
      <c r="M5" s="99" t="s">
        <v>151</v>
      </c>
      <c r="N5" s="100" t="s">
        <v>152</v>
      </c>
      <c r="O5" s="98" t="s">
        <v>153</v>
      </c>
      <c r="P5" s="97" t="s">
        <v>154</v>
      </c>
      <c r="Q5" s="97" t="s">
        <v>155</v>
      </c>
      <c r="R5" s="14" t="s">
        <v>156</v>
      </c>
      <c r="S5" s="91"/>
      <c r="T5" s="91"/>
    </row>
    <row r="6" ht="30" customHeight="1" spans="1:20">
      <c r="A6" s="97"/>
      <c r="B6" s="97"/>
      <c r="C6" s="97"/>
      <c r="D6" s="111"/>
      <c r="E6" s="97"/>
      <c r="F6" s="97"/>
      <c r="G6" s="97"/>
      <c r="H6" s="97"/>
      <c r="I6" s="97"/>
      <c r="J6" s="97"/>
      <c r="K6" s="101"/>
      <c r="L6" s="102"/>
      <c r="M6" s="103"/>
      <c r="N6" s="104"/>
      <c r="O6" s="102"/>
      <c r="P6" s="101"/>
      <c r="Q6" s="101"/>
      <c r="R6" s="27"/>
      <c r="S6" s="91"/>
      <c r="T6" s="91"/>
    </row>
    <row r="7" ht="30" customHeight="1" spans="1:20">
      <c r="A7" s="86"/>
      <c r="B7" s="86"/>
      <c r="C7" s="86"/>
      <c r="D7" s="87"/>
      <c r="E7" s="16"/>
      <c r="F7" s="16"/>
      <c r="G7" s="16"/>
      <c r="H7" s="16"/>
      <c r="I7" s="17"/>
      <c r="J7" s="16"/>
      <c r="K7" s="16"/>
      <c r="L7" s="17"/>
      <c r="M7" s="106"/>
      <c r="N7" s="107"/>
      <c r="O7" s="108"/>
      <c r="P7" s="67"/>
      <c r="Q7" s="67"/>
      <c r="R7" s="14"/>
      <c r="S7" s="91"/>
      <c r="T7" s="91"/>
    </row>
    <row r="8" ht="30" customHeight="1" spans="1:20">
      <c r="A8" s="86"/>
      <c r="B8" s="86"/>
      <c r="C8" s="86"/>
      <c r="D8" s="87"/>
      <c r="E8" s="16"/>
      <c r="F8" s="16"/>
      <c r="G8" s="16"/>
      <c r="H8" s="16"/>
      <c r="I8" s="17"/>
      <c r="J8" s="16"/>
      <c r="K8" s="16"/>
      <c r="L8" s="17"/>
      <c r="M8" s="106"/>
      <c r="N8" s="107"/>
      <c r="O8" s="108"/>
      <c r="P8" s="67"/>
      <c r="Q8" s="67"/>
      <c r="R8" s="14"/>
      <c r="S8" s="91"/>
      <c r="T8" s="91"/>
    </row>
    <row r="9" ht="30" customHeight="1" spans="1:20">
      <c r="A9" s="86"/>
      <c r="B9" s="86"/>
      <c r="C9" s="86"/>
      <c r="D9" s="87"/>
      <c r="E9" s="16"/>
      <c r="F9" s="16"/>
      <c r="G9" s="16"/>
      <c r="H9" s="16"/>
      <c r="I9" s="17"/>
      <c r="J9" s="16"/>
      <c r="K9" s="16"/>
      <c r="L9" s="17"/>
      <c r="M9" s="106"/>
      <c r="N9" s="107"/>
      <c r="O9" s="108"/>
      <c r="P9" s="67"/>
      <c r="Q9" s="67"/>
      <c r="R9" s="14"/>
      <c r="S9" s="91"/>
      <c r="T9" s="91"/>
    </row>
    <row r="10" s="1" customFormat="1" ht="30.75" customHeight="1" spans="1:20">
      <c r="A10" s="86"/>
      <c r="B10" s="86"/>
      <c r="C10" s="86"/>
      <c r="D10" s="87"/>
      <c r="E10" s="16"/>
      <c r="F10" s="16"/>
      <c r="G10" s="16"/>
      <c r="H10" s="16"/>
      <c r="I10" s="17"/>
      <c r="J10" s="16"/>
      <c r="K10" s="16"/>
      <c r="L10" s="17"/>
      <c r="M10" s="17"/>
      <c r="N10" s="17"/>
      <c r="O10" s="17"/>
      <c r="P10" s="17"/>
      <c r="Q10" s="17"/>
      <c r="R10" s="16"/>
      <c r="S10" s="54"/>
      <c r="T10" s="54"/>
    </row>
    <row r="11" ht="23.25" customHeight="1" spans="1:20">
      <c r="A11" s="56"/>
      <c r="B11" s="56"/>
      <c r="C11" s="56"/>
      <c r="D11" s="56"/>
      <c r="E11" s="56"/>
      <c r="F11" s="56"/>
      <c r="G11" s="56"/>
      <c r="H11" s="56"/>
      <c r="I11" s="56"/>
      <c r="J11" s="56"/>
      <c r="K11" s="56"/>
      <c r="L11" s="56"/>
      <c r="M11" s="56"/>
      <c r="N11" s="56"/>
      <c r="O11" s="56"/>
      <c r="P11" s="56"/>
      <c r="Q11" s="56"/>
      <c r="R11" s="56"/>
      <c r="S11" s="56"/>
      <c r="T11" s="56"/>
    </row>
    <row r="12" ht="23.25" customHeight="1" spans="1:20">
      <c r="A12" s="56"/>
      <c r="B12" s="56"/>
      <c r="C12" s="56"/>
      <c r="D12" s="56"/>
      <c r="E12" s="56"/>
      <c r="F12" s="56"/>
      <c r="G12" s="56"/>
      <c r="H12" s="56"/>
      <c r="I12" s="56"/>
      <c r="J12" s="56"/>
      <c r="K12" s="56"/>
      <c r="L12" s="56"/>
      <c r="M12" s="56"/>
      <c r="N12" s="56"/>
      <c r="O12" s="56"/>
      <c r="P12" s="56"/>
      <c r="Q12" s="56"/>
      <c r="R12" s="56"/>
      <c r="S12" s="56"/>
      <c r="T12" s="56"/>
    </row>
    <row r="13" ht="23.25" customHeight="1" spans="1:20">
      <c r="A13" s="56"/>
      <c r="B13" s="56"/>
      <c r="C13" s="56"/>
      <c r="D13" s="56"/>
      <c r="E13" s="56"/>
      <c r="F13" s="56"/>
      <c r="G13" s="56"/>
      <c r="H13" s="56"/>
      <c r="I13" s="56"/>
      <c r="J13" s="56"/>
      <c r="K13" s="56"/>
      <c r="L13" s="56"/>
      <c r="M13" s="56"/>
      <c r="N13" s="56"/>
      <c r="O13" s="56"/>
      <c r="P13" s="56"/>
      <c r="Q13" s="56"/>
      <c r="R13" s="56"/>
      <c r="S13" s="56"/>
      <c r="T13" s="56"/>
    </row>
    <row r="14" ht="23.25" customHeight="1" spans="1:20">
      <c r="A14" s="56"/>
      <c r="B14" s="56"/>
      <c r="C14" s="56"/>
      <c r="D14" s="56"/>
      <c r="E14" s="56"/>
      <c r="F14" s="56"/>
      <c r="G14" s="56"/>
      <c r="H14" s="56"/>
      <c r="I14" s="56"/>
      <c r="J14" s="56"/>
      <c r="K14" s="56"/>
      <c r="L14" s="56"/>
      <c r="M14" s="56"/>
      <c r="N14" s="56"/>
      <c r="O14" s="56"/>
      <c r="P14" s="56"/>
      <c r="Q14" s="56"/>
      <c r="R14" s="56"/>
      <c r="S14" s="56"/>
      <c r="T14" s="56"/>
    </row>
    <row r="15" ht="23.25" customHeight="1" spans="1:20">
      <c r="A15" s="56"/>
      <c r="B15" s="56"/>
      <c r="C15" s="56"/>
      <c r="D15" s="56"/>
      <c r="E15" s="56"/>
      <c r="F15" s="56"/>
      <c r="G15" s="56"/>
      <c r="H15" s="56"/>
      <c r="I15" s="56"/>
      <c r="J15" s="56"/>
      <c r="K15" s="56"/>
      <c r="L15" s="56"/>
      <c r="M15" s="56"/>
      <c r="N15" s="56"/>
      <c r="O15" s="56"/>
      <c r="P15" s="56"/>
      <c r="Q15" s="56"/>
      <c r="R15" s="56"/>
      <c r="S15" s="56"/>
      <c r="T15" s="56"/>
    </row>
    <row r="16" ht="23.25" customHeight="1" spans="1:20">
      <c r="A16" s="56"/>
      <c r="B16" s="56"/>
      <c r="C16" s="56"/>
      <c r="D16" s="56"/>
      <c r="E16" s="56"/>
      <c r="F16" s="56"/>
      <c r="G16" s="56"/>
      <c r="H16" s="56"/>
      <c r="I16" s="56"/>
      <c r="J16" s="56"/>
      <c r="K16" s="56"/>
      <c r="L16" s="56"/>
      <c r="M16" s="56"/>
      <c r="N16" s="56"/>
      <c r="O16" s="56"/>
      <c r="P16" s="56"/>
      <c r="Q16" s="56"/>
      <c r="R16" s="56"/>
      <c r="S16" s="56"/>
      <c r="T16" s="56"/>
    </row>
    <row r="17" ht="23.25" customHeight="1" spans="1:20">
      <c r="A17" s="56"/>
      <c r="B17" s="56"/>
      <c r="C17" s="56"/>
      <c r="D17" s="56"/>
      <c r="E17" s="56"/>
      <c r="F17" s="56"/>
      <c r="G17" s="56"/>
      <c r="H17" s="56"/>
      <c r="I17" s="56"/>
      <c r="J17" s="56"/>
      <c r="K17" s="56"/>
      <c r="L17" s="56"/>
      <c r="M17" s="56"/>
      <c r="N17" s="56"/>
      <c r="O17" s="56"/>
      <c r="P17" s="56"/>
      <c r="Q17" s="56"/>
      <c r="R17" s="56"/>
      <c r="S17" s="56"/>
      <c r="T17" s="56"/>
    </row>
    <row r="18" ht="23.25" customHeight="1" spans="1:20">
      <c r="A18" s="56"/>
      <c r="B18" s="56"/>
      <c r="C18" s="56"/>
      <c r="D18" s="56"/>
      <c r="E18" s="56"/>
      <c r="F18" s="56"/>
      <c r="G18" s="56"/>
      <c r="H18" s="56"/>
      <c r="I18" s="56"/>
      <c r="J18" s="56"/>
      <c r="K18" s="56"/>
      <c r="L18" s="56"/>
      <c r="M18" s="56"/>
      <c r="N18" s="56"/>
      <c r="O18" s="56"/>
      <c r="P18" s="56"/>
      <c r="Q18" s="56"/>
      <c r="R18" s="56"/>
      <c r="S18" s="56"/>
      <c r="T18" s="56"/>
    </row>
    <row r="19" ht="23.25" customHeight="1" spans="1:20">
      <c r="A19" s="56"/>
      <c r="B19" s="56"/>
      <c r="C19" s="56"/>
      <c r="D19" s="56"/>
      <c r="E19" s="56"/>
      <c r="F19" s="56"/>
      <c r="G19" s="56"/>
      <c r="H19" s="56"/>
      <c r="I19" s="56"/>
      <c r="J19" s="56"/>
      <c r="K19" s="56"/>
      <c r="L19" s="56"/>
      <c r="M19" s="56"/>
      <c r="N19" s="56"/>
      <c r="O19" s="56"/>
      <c r="P19" s="56"/>
      <c r="Q19" s="56"/>
      <c r="R19" s="56"/>
      <c r="S19" s="56"/>
      <c r="T19" s="56"/>
    </row>
    <row r="20" ht="23.25" customHeight="1" spans="1:20">
      <c r="A20" s="56"/>
      <c r="B20" s="56"/>
      <c r="C20" s="56"/>
      <c r="D20" s="56"/>
      <c r="E20" s="56"/>
      <c r="F20" s="56"/>
      <c r="G20" s="56"/>
      <c r="H20" s="56"/>
      <c r="I20" s="56"/>
      <c r="J20" s="56"/>
      <c r="K20" s="56"/>
      <c r="L20" s="56"/>
      <c r="M20" s="56"/>
      <c r="N20" s="56"/>
      <c r="O20" s="56"/>
      <c r="P20" s="56"/>
      <c r="Q20" s="56"/>
      <c r="R20" s="56"/>
      <c r="S20" s="56"/>
      <c r="T20" s="56"/>
    </row>
    <row r="21" ht="23.25" customHeight="1" spans="1:20">
      <c r="A21" s="56"/>
      <c r="B21" s="56"/>
      <c r="C21" s="56"/>
      <c r="D21" s="56"/>
      <c r="E21" s="56"/>
      <c r="F21" s="56"/>
      <c r="G21" s="56"/>
      <c r="H21" s="56"/>
      <c r="I21" s="56"/>
      <c r="J21" s="56"/>
      <c r="K21" s="56"/>
      <c r="L21" s="56"/>
      <c r="M21" s="56"/>
      <c r="N21" s="56"/>
      <c r="O21" s="56"/>
      <c r="P21" s="56"/>
      <c r="Q21" s="56"/>
      <c r="R21" s="56"/>
      <c r="S21" s="56"/>
      <c r="T21" s="56"/>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verticalCentered="1"/>
  <pageMargins left="0.196527777777778" right="0.196527777777778" top="0.229166666666667" bottom="0.590277777777778" header="0" footer="0"/>
  <pageSetup paperSize="9" scale="7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showGridLines="0" showZeros="0" workbookViewId="0">
      <selection activeCell="M18" sqref="M18"/>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2" t="s">
        <v>272</v>
      </c>
      <c r="B1" s="80"/>
      <c r="C1" s="80"/>
      <c r="D1" s="80"/>
      <c r="E1" s="80"/>
      <c r="F1" s="80"/>
      <c r="G1" s="80"/>
      <c r="H1" s="80"/>
      <c r="I1" s="80"/>
      <c r="J1" s="80"/>
      <c r="K1" s="80"/>
      <c r="L1" s="80"/>
      <c r="M1" s="80"/>
      <c r="N1" s="80"/>
      <c r="O1" s="80"/>
      <c r="Q1" s="21"/>
      <c r="R1" s="56"/>
      <c r="S1" s="56"/>
    </row>
    <row r="2" ht="23.25" customHeight="1" spans="1:19">
      <c r="A2" s="81" t="s">
        <v>273</v>
      </c>
      <c r="B2" s="81"/>
      <c r="C2" s="81"/>
      <c r="D2" s="81"/>
      <c r="E2" s="81"/>
      <c r="F2" s="81"/>
      <c r="G2" s="81"/>
      <c r="H2" s="81"/>
      <c r="I2" s="81"/>
      <c r="J2" s="81"/>
      <c r="K2" s="81"/>
      <c r="L2" s="81"/>
      <c r="M2" s="81"/>
      <c r="N2" s="81"/>
      <c r="O2" s="81"/>
      <c r="P2" s="81"/>
      <c r="Q2" s="81"/>
      <c r="R2" s="56"/>
      <c r="S2" s="56"/>
    </row>
    <row r="3" s="1" customFormat="1" ht="23.25" customHeight="1" spans="1:19">
      <c r="A3" s="109" t="s">
        <v>2</v>
      </c>
      <c r="B3" s="109"/>
      <c r="C3" s="109"/>
      <c r="D3" s="109"/>
      <c r="E3" s="109"/>
      <c r="F3" s="109"/>
      <c r="G3" s="109"/>
      <c r="H3" s="109"/>
      <c r="I3" s="109"/>
      <c r="J3" s="80"/>
      <c r="K3" s="80"/>
      <c r="L3" s="80"/>
      <c r="M3" s="80"/>
      <c r="N3" s="80"/>
      <c r="O3" s="80"/>
      <c r="Q3" s="74" t="s">
        <v>84</v>
      </c>
      <c r="R3" s="54"/>
      <c r="S3" s="54"/>
    </row>
    <row r="4" ht="22.5" customHeight="1" spans="1:19">
      <c r="A4" s="62" t="s">
        <v>143</v>
      </c>
      <c r="B4" s="62"/>
      <c r="C4" s="62"/>
      <c r="D4" s="26" t="s">
        <v>159</v>
      </c>
      <c r="E4" s="82" t="s">
        <v>160</v>
      </c>
      <c r="F4" s="82" t="s">
        <v>161</v>
      </c>
      <c r="G4" s="83" t="s">
        <v>162</v>
      </c>
      <c r="H4" s="82" t="s">
        <v>163</v>
      </c>
      <c r="I4" s="82" t="s">
        <v>164</v>
      </c>
      <c r="J4" s="84" t="s">
        <v>165</v>
      </c>
      <c r="K4" s="84" t="s">
        <v>166</v>
      </c>
      <c r="L4" s="84" t="s">
        <v>167</v>
      </c>
      <c r="M4" s="84" t="s">
        <v>168</v>
      </c>
      <c r="N4" s="84" t="s">
        <v>148</v>
      </c>
      <c r="O4" s="84" t="s">
        <v>169</v>
      </c>
      <c r="P4" s="84" t="s">
        <v>170</v>
      </c>
      <c r="Q4" s="67" t="s">
        <v>156</v>
      </c>
      <c r="R4" s="91"/>
      <c r="S4" s="91"/>
    </row>
    <row r="5" ht="15" customHeight="1" spans="1:19">
      <c r="A5" s="67" t="s">
        <v>113</v>
      </c>
      <c r="B5" s="67" t="s">
        <v>114</v>
      </c>
      <c r="C5" s="67" t="s">
        <v>115</v>
      </c>
      <c r="D5" s="9"/>
      <c r="E5" s="84"/>
      <c r="F5" s="84"/>
      <c r="G5" s="85"/>
      <c r="H5" s="84"/>
      <c r="I5" s="84"/>
      <c r="J5" s="84"/>
      <c r="K5" s="84"/>
      <c r="L5" s="84"/>
      <c r="M5" s="84"/>
      <c r="N5" s="84"/>
      <c r="O5" s="84"/>
      <c r="P5" s="84"/>
      <c r="Q5" s="67"/>
      <c r="R5" s="91"/>
      <c r="S5" s="91"/>
    </row>
    <row r="6" ht="15" customHeight="1" spans="1:19">
      <c r="A6" s="67"/>
      <c r="B6" s="67"/>
      <c r="C6" s="67"/>
      <c r="D6" s="9"/>
      <c r="E6" s="84"/>
      <c r="F6" s="84"/>
      <c r="G6" s="85"/>
      <c r="H6" s="84"/>
      <c r="I6" s="84"/>
      <c r="J6" s="84"/>
      <c r="K6" s="84"/>
      <c r="L6" s="84"/>
      <c r="M6" s="84"/>
      <c r="N6" s="84"/>
      <c r="O6" s="84"/>
      <c r="P6" s="84"/>
      <c r="Q6" s="67"/>
      <c r="R6" s="91"/>
      <c r="S6" s="91"/>
    </row>
    <row r="7" ht="24.95" customHeight="1" spans="1:19">
      <c r="A7" s="86"/>
      <c r="B7" s="86"/>
      <c r="C7" s="86"/>
      <c r="D7" s="89"/>
      <c r="E7" s="16"/>
      <c r="F7" s="16"/>
      <c r="G7" s="16"/>
      <c r="H7" s="84"/>
      <c r="I7" s="84"/>
      <c r="J7" s="84"/>
      <c r="K7" s="84"/>
      <c r="L7" s="84"/>
      <c r="M7" s="84"/>
      <c r="N7" s="17"/>
      <c r="O7" s="84"/>
      <c r="P7" s="84"/>
      <c r="Q7" s="67"/>
      <c r="R7" s="91"/>
      <c r="S7" s="91"/>
    </row>
    <row r="8" ht="24.95" customHeight="1" spans="1:19">
      <c r="A8" s="86"/>
      <c r="B8" s="86"/>
      <c r="C8" s="86"/>
      <c r="D8" s="87"/>
      <c r="E8" s="16"/>
      <c r="F8" s="16"/>
      <c r="G8" s="16"/>
      <c r="H8" s="84"/>
      <c r="I8" s="84"/>
      <c r="J8" s="84"/>
      <c r="K8" s="84"/>
      <c r="L8" s="84"/>
      <c r="M8" s="84"/>
      <c r="N8" s="17"/>
      <c r="O8" s="84"/>
      <c r="P8" s="84"/>
      <c r="Q8" s="67"/>
      <c r="R8" s="91"/>
      <c r="S8" s="91"/>
    </row>
    <row r="9" ht="24.95" customHeight="1" spans="1:19">
      <c r="A9" s="86"/>
      <c r="B9" s="86"/>
      <c r="C9" s="86"/>
      <c r="D9" s="87"/>
      <c r="E9" s="16"/>
      <c r="F9" s="16"/>
      <c r="G9" s="16"/>
      <c r="H9" s="84"/>
      <c r="I9" s="84"/>
      <c r="J9" s="84"/>
      <c r="K9" s="84"/>
      <c r="L9" s="84"/>
      <c r="M9" s="84"/>
      <c r="N9" s="17"/>
      <c r="O9" s="84"/>
      <c r="P9" s="84"/>
      <c r="Q9" s="67"/>
      <c r="R9" s="91"/>
      <c r="S9" s="91"/>
    </row>
    <row r="10" s="1" customFormat="1" ht="24.95" customHeight="1" spans="1:19">
      <c r="A10" s="86"/>
      <c r="B10" s="86"/>
      <c r="C10" s="86"/>
      <c r="D10" s="87"/>
      <c r="E10" s="16"/>
      <c r="F10" s="16"/>
      <c r="G10" s="16"/>
      <c r="H10" s="17"/>
      <c r="I10" s="17"/>
      <c r="J10" s="17"/>
      <c r="K10" s="17"/>
      <c r="L10" s="17"/>
      <c r="M10" s="17"/>
      <c r="N10" s="17"/>
      <c r="O10" s="17"/>
      <c r="P10" s="17"/>
      <c r="Q10" s="16"/>
      <c r="R10" s="54"/>
      <c r="S10" s="54"/>
    </row>
    <row r="11" ht="23.25" customHeight="1" spans="1:19">
      <c r="A11" s="56"/>
      <c r="B11" s="56"/>
      <c r="C11" s="56"/>
      <c r="D11" s="56"/>
      <c r="E11" s="56"/>
      <c r="F11" s="56"/>
      <c r="G11" s="56"/>
      <c r="H11" s="56"/>
      <c r="I11" s="56"/>
      <c r="J11" s="56"/>
      <c r="K11" s="56"/>
      <c r="L11" s="56"/>
      <c r="M11" s="56"/>
      <c r="N11" s="56"/>
      <c r="O11" s="56"/>
      <c r="P11" s="56"/>
      <c r="Q11" s="56"/>
      <c r="R11" s="56"/>
      <c r="S11" s="56"/>
    </row>
    <row r="12" ht="23.25" customHeight="1" spans="1:19">
      <c r="A12" s="56"/>
      <c r="B12" s="56"/>
      <c r="C12" s="56"/>
      <c r="D12" s="56"/>
      <c r="E12" s="56"/>
      <c r="F12" s="56"/>
      <c r="G12" s="56"/>
      <c r="H12" s="56"/>
      <c r="I12" s="56"/>
      <c r="J12" s="56"/>
      <c r="K12" s="56"/>
      <c r="L12" s="56"/>
      <c r="M12" s="56"/>
      <c r="N12" s="56"/>
      <c r="O12" s="56"/>
      <c r="P12" s="56"/>
      <c r="Q12" s="56"/>
      <c r="R12" s="56"/>
      <c r="S12" s="56"/>
    </row>
    <row r="13" ht="23.25" customHeight="1" spans="1:19">
      <c r="A13" s="56"/>
      <c r="B13" s="56"/>
      <c r="C13" s="56"/>
      <c r="D13" s="56"/>
      <c r="E13" s="56"/>
      <c r="F13" s="56"/>
      <c r="G13" s="56"/>
      <c r="H13" s="56"/>
      <c r="I13" s="56"/>
      <c r="J13" s="56"/>
      <c r="K13" s="56"/>
      <c r="L13" s="56"/>
      <c r="M13" s="56"/>
      <c r="N13" s="56"/>
      <c r="O13" s="56"/>
      <c r="P13" s="56"/>
      <c r="Q13" s="56"/>
      <c r="R13" s="56"/>
      <c r="S13" s="56"/>
    </row>
    <row r="14" ht="23.25" customHeight="1" spans="1:19">
      <c r="A14" s="56"/>
      <c r="B14" s="56"/>
      <c r="C14" s="56"/>
      <c r="D14" s="56"/>
      <c r="E14" s="56"/>
      <c r="F14" s="56"/>
      <c r="G14" s="56"/>
      <c r="H14" s="56"/>
      <c r="I14" s="56"/>
      <c r="J14" s="56"/>
      <c r="K14" s="56"/>
      <c r="L14" s="56"/>
      <c r="M14" s="56"/>
      <c r="N14" s="56"/>
      <c r="O14" s="56"/>
      <c r="P14" s="56"/>
      <c r="Q14" s="56"/>
      <c r="R14" s="56"/>
      <c r="S14" s="56"/>
    </row>
    <row r="15" ht="23.25" customHeight="1" spans="1:19">
      <c r="A15" s="56"/>
      <c r="B15" s="56"/>
      <c r="C15" s="56"/>
      <c r="D15" s="56"/>
      <c r="E15" s="56"/>
      <c r="F15" s="56"/>
      <c r="G15" s="56"/>
      <c r="H15" s="56"/>
      <c r="I15" s="56"/>
      <c r="J15" s="56"/>
      <c r="K15" s="56"/>
      <c r="L15" s="56"/>
      <c r="M15" s="56"/>
      <c r="N15" s="56"/>
      <c r="O15" s="56"/>
      <c r="P15" s="56"/>
      <c r="Q15" s="56"/>
      <c r="R15" s="56"/>
      <c r="S15" s="56"/>
    </row>
    <row r="16" ht="23.25" customHeight="1" spans="1:19">
      <c r="A16" s="56"/>
      <c r="B16" s="56"/>
      <c r="C16" s="56"/>
      <c r="D16" s="56"/>
      <c r="E16" s="56"/>
      <c r="F16" s="56"/>
      <c r="G16" s="56"/>
      <c r="H16" s="56"/>
      <c r="I16" s="56"/>
      <c r="J16" s="56"/>
      <c r="K16" s="56"/>
      <c r="L16" s="56"/>
      <c r="M16" s="56"/>
      <c r="N16" s="56"/>
      <c r="O16" s="56"/>
      <c r="P16" s="56"/>
      <c r="Q16" s="56"/>
      <c r="R16" s="56"/>
      <c r="S16" s="56"/>
    </row>
    <row r="17" ht="23.25" customHeight="1" spans="1:19">
      <c r="A17" s="56"/>
      <c r="B17" s="56"/>
      <c r="C17" s="56"/>
      <c r="D17" s="56"/>
      <c r="E17" s="56"/>
      <c r="F17" s="56"/>
      <c r="G17" s="56"/>
      <c r="H17" s="56"/>
      <c r="I17" s="56"/>
      <c r="J17" s="56"/>
      <c r="K17" s="56"/>
      <c r="L17" s="56"/>
      <c r="M17" s="56"/>
      <c r="N17" s="56"/>
      <c r="O17" s="56"/>
      <c r="P17" s="56"/>
      <c r="Q17" s="56"/>
      <c r="R17" s="56"/>
      <c r="S17" s="56"/>
    </row>
    <row r="18" ht="23.25" customHeight="1" spans="1:19">
      <c r="A18" s="56"/>
      <c r="B18" s="56"/>
      <c r="C18" s="56"/>
      <c r="D18" s="56"/>
      <c r="E18" s="56"/>
      <c r="F18" s="56"/>
      <c r="G18" s="56"/>
      <c r="H18" s="56"/>
      <c r="I18" s="56"/>
      <c r="J18" s="56"/>
      <c r="K18" s="56"/>
      <c r="L18" s="56"/>
      <c r="M18" s="56"/>
      <c r="N18" s="56"/>
      <c r="O18" s="56"/>
      <c r="P18" s="56"/>
      <c r="Q18" s="56"/>
      <c r="R18" s="56"/>
      <c r="S18" s="56"/>
    </row>
    <row r="19" ht="23.25" customHeight="1" spans="1:19">
      <c r="A19" s="56"/>
      <c r="B19" s="56"/>
      <c r="C19" s="56"/>
      <c r="D19" s="56"/>
      <c r="E19" s="56"/>
      <c r="F19" s="56"/>
      <c r="G19" s="56"/>
      <c r="H19" s="56"/>
      <c r="I19" s="56"/>
      <c r="J19" s="56"/>
      <c r="K19" s="56"/>
      <c r="L19" s="56"/>
      <c r="M19" s="56"/>
      <c r="N19" s="56"/>
      <c r="O19" s="56"/>
      <c r="P19" s="56"/>
      <c r="Q19" s="56"/>
      <c r="R19" s="56"/>
      <c r="S19" s="56"/>
    </row>
    <row r="20" ht="23.25" customHeight="1" spans="1:19">
      <c r="A20" s="56"/>
      <c r="B20" s="56"/>
      <c r="C20" s="56"/>
      <c r="D20" s="56"/>
      <c r="E20" s="56"/>
      <c r="F20" s="56"/>
      <c r="G20" s="56"/>
      <c r="H20" s="56"/>
      <c r="I20" s="56"/>
      <c r="J20" s="56"/>
      <c r="K20" s="56"/>
      <c r="L20" s="56"/>
      <c r="M20" s="56"/>
      <c r="N20" s="56"/>
      <c r="O20" s="56"/>
      <c r="P20" s="56"/>
      <c r="Q20" s="56"/>
      <c r="R20" s="56"/>
      <c r="S20" s="56"/>
    </row>
    <row r="21" ht="23.25" customHeight="1" spans="1:19">
      <c r="A21" s="56"/>
      <c r="B21" s="56"/>
      <c r="C21" s="56"/>
      <c r="D21" s="56"/>
      <c r="E21" s="56"/>
      <c r="F21" s="56"/>
      <c r="G21" s="56"/>
      <c r="H21" s="56"/>
      <c r="I21" s="56"/>
      <c r="J21" s="56"/>
      <c r="K21" s="56"/>
      <c r="L21" s="56"/>
      <c r="M21" s="56"/>
      <c r="N21" s="56"/>
      <c r="O21" s="56"/>
      <c r="P21" s="56"/>
      <c r="Q21" s="56"/>
      <c r="R21" s="56"/>
      <c r="S21" s="56"/>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showGridLines="0" showZeros="0" workbookViewId="0">
      <selection activeCell="I7" sqref="I7:I16"/>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8" width="11.3333333333333" customWidth="1"/>
  </cols>
  <sheetData>
    <row r="1" ht="23.25" customHeight="1" spans="1:20">
      <c r="A1" s="2" t="s">
        <v>274</v>
      </c>
      <c r="B1" s="80"/>
      <c r="C1" s="80"/>
      <c r="D1" s="80"/>
      <c r="E1" s="80"/>
      <c r="F1" s="80"/>
      <c r="G1" s="80"/>
      <c r="H1" s="80"/>
      <c r="I1" s="80"/>
      <c r="J1" s="80"/>
      <c r="K1" s="80"/>
      <c r="L1" s="80"/>
      <c r="M1" s="80"/>
      <c r="N1" s="80"/>
      <c r="O1" s="80"/>
      <c r="Q1" s="56"/>
      <c r="R1" s="21"/>
      <c r="S1" s="56"/>
      <c r="T1" s="56"/>
    </row>
    <row r="2" ht="23.25" customHeight="1" spans="1:20">
      <c r="A2" s="81" t="s">
        <v>275</v>
      </c>
      <c r="B2" s="81"/>
      <c r="C2" s="81"/>
      <c r="D2" s="81"/>
      <c r="E2" s="81"/>
      <c r="F2" s="81"/>
      <c r="G2" s="81"/>
      <c r="H2" s="81"/>
      <c r="I2" s="81"/>
      <c r="J2" s="81"/>
      <c r="K2" s="81"/>
      <c r="L2" s="81"/>
      <c r="M2" s="81"/>
      <c r="N2" s="81"/>
      <c r="O2" s="81"/>
      <c r="P2" s="81"/>
      <c r="Q2" s="81"/>
      <c r="R2" s="81"/>
      <c r="S2" s="56"/>
      <c r="T2" s="56"/>
    </row>
    <row r="3" ht="23.25" customHeight="1" spans="1:20">
      <c r="A3" s="93" t="s">
        <v>2</v>
      </c>
      <c r="B3" s="94"/>
      <c r="C3" s="94"/>
      <c r="D3" s="94"/>
      <c r="E3" s="94"/>
      <c r="F3" s="94"/>
      <c r="G3" s="94"/>
      <c r="H3" s="94"/>
      <c r="I3" s="94"/>
      <c r="J3" s="80"/>
      <c r="K3" s="80"/>
      <c r="L3" s="80"/>
      <c r="M3" s="80"/>
      <c r="N3" s="80"/>
      <c r="O3" s="80"/>
      <c r="Q3" s="56"/>
      <c r="R3" s="74" t="s">
        <v>84</v>
      </c>
      <c r="S3" s="56"/>
      <c r="T3" s="56"/>
    </row>
    <row r="4" ht="23.25" customHeight="1" spans="1:20">
      <c r="A4" s="62" t="s">
        <v>143</v>
      </c>
      <c r="B4" s="62"/>
      <c r="C4" s="62"/>
      <c r="D4" s="26" t="s">
        <v>112</v>
      </c>
      <c r="E4" s="95" t="s">
        <v>160</v>
      </c>
      <c r="F4" s="62" t="s">
        <v>144</v>
      </c>
      <c r="G4" s="62"/>
      <c r="H4" s="62"/>
      <c r="I4" s="82"/>
      <c r="J4" s="67" t="s">
        <v>145</v>
      </c>
      <c r="K4" s="67"/>
      <c r="L4" s="67"/>
      <c r="M4" s="67"/>
      <c r="N4" s="67"/>
      <c r="O4" s="67"/>
      <c r="P4" s="67"/>
      <c r="Q4" s="67"/>
      <c r="R4" s="67"/>
      <c r="S4" s="91"/>
      <c r="T4" s="91"/>
    </row>
    <row r="5" ht="23.25" customHeight="1" spans="1:20">
      <c r="A5" s="67" t="s">
        <v>113</v>
      </c>
      <c r="B5" s="67" t="s">
        <v>114</v>
      </c>
      <c r="C5" s="67" t="s">
        <v>115</v>
      </c>
      <c r="D5" s="9"/>
      <c r="E5" s="96"/>
      <c r="F5" s="67" t="s">
        <v>105</v>
      </c>
      <c r="G5" s="67" t="s">
        <v>146</v>
      </c>
      <c r="H5" s="67" t="s">
        <v>147</v>
      </c>
      <c r="I5" s="67" t="s">
        <v>148</v>
      </c>
      <c r="J5" s="67" t="s">
        <v>105</v>
      </c>
      <c r="K5" s="97" t="s">
        <v>149</v>
      </c>
      <c r="L5" s="98" t="s">
        <v>150</v>
      </c>
      <c r="M5" s="99" t="s">
        <v>151</v>
      </c>
      <c r="N5" s="100" t="s">
        <v>152</v>
      </c>
      <c r="O5" s="98" t="s">
        <v>153</v>
      </c>
      <c r="P5" s="97" t="s">
        <v>154</v>
      </c>
      <c r="Q5" s="97" t="s">
        <v>155</v>
      </c>
      <c r="R5" s="14" t="s">
        <v>156</v>
      </c>
      <c r="S5" s="91"/>
      <c r="T5" s="91"/>
    </row>
    <row r="6" ht="30" customHeight="1" spans="1:20">
      <c r="A6" s="67"/>
      <c r="B6" s="67"/>
      <c r="C6" s="67"/>
      <c r="D6" s="9"/>
      <c r="E6" s="96"/>
      <c r="F6" s="67"/>
      <c r="G6" s="67"/>
      <c r="H6" s="67"/>
      <c r="I6" s="67"/>
      <c r="J6" s="67"/>
      <c r="K6" s="101"/>
      <c r="L6" s="102"/>
      <c r="M6" s="103"/>
      <c r="N6" s="104"/>
      <c r="O6" s="102"/>
      <c r="P6" s="101"/>
      <c r="Q6" s="101"/>
      <c r="R6" s="14"/>
      <c r="S6" s="91"/>
      <c r="T6" s="91"/>
    </row>
    <row r="7" s="1" customFormat="1" ht="26.1" customHeight="1" spans="1:20">
      <c r="A7" s="88"/>
      <c r="B7" s="88"/>
      <c r="C7" s="88"/>
      <c r="D7" s="89" t="s">
        <v>105</v>
      </c>
      <c r="E7" s="17">
        <v>768.33</v>
      </c>
      <c r="F7" s="17">
        <f t="shared" ref="F7:I7" si="0">SUM(F8:F16)</f>
        <v>768.33</v>
      </c>
      <c r="G7" s="17">
        <f t="shared" si="0"/>
        <v>421.48</v>
      </c>
      <c r="H7" s="17">
        <f t="shared" si="0"/>
        <v>89.14</v>
      </c>
      <c r="I7" s="17">
        <f t="shared" si="0"/>
        <v>257.71</v>
      </c>
      <c r="J7" s="67"/>
      <c r="K7" s="105"/>
      <c r="L7" s="105"/>
      <c r="M7" s="106"/>
      <c r="N7" s="107"/>
      <c r="O7" s="108"/>
      <c r="P7" s="67"/>
      <c r="Q7" s="67"/>
      <c r="R7" s="67"/>
      <c r="S7" s="54"/>
      <c r="T7" s="54"/>
    </row>
    <row r="8" ht="26.1" customHeight="1" spans="1:20">
      <c r="A8" s="86" t="s">
        <v>116</v>
      </c>
      <c r="B8" s="86" t="s">
        <v>117</v>
      </c>
      <c r="C8" s="86" t="s">
        <v>118</v>
      </c>
      <c r="D8" s="87" t="s">
        <v>119</v>
      </c>
      <c r="E8" s="17">
        <v>275.66</v>
      </c>
      <c r="F8" s="16">
        <f t="shared" ref="F8:F16" si="1">G8+H8+I8</f>
        <v>275.66</v>
      </c>
      <c r="G8" s="16">
        <f>137.83+33.88</f>
        <v>171.71</v>
      </c>
      <c r="H8" s="16">
        <v>87.08</v>
      </c>
      <c r="I8" s="16">
        <f>14.47+2.4</f>
        <v>16.87</v>
      </c>
      <c r="J8" s="16"/>
      <c r="K8" s="16"/>
      <c r="L8" s="16"/>
      <c r="M8" s="16"/>
      <c r="N8" s="16"/>
      <c r="O8" s="16"/>
      <c r="P8" s="16"/>
      <c r="Q8" s="16"/>
      <c r="R8" s="16"/>
      <c r="S8" s="56"/>
      <c r="T8" s="56"/>
    </row>
    <row r="9" ht="26.1" customHeight="1" spans="1:20">
      <c r="A9" s="86" t="s">
        <v>120</v>
      </c>
      <c r="B9" s="86" t="s">
        <v>121</v>
      </c>
      <c r="C9" s="86" t="s">
        <v>122</v>
      </c>
      <c r="D9" s="87" t="s">
        <v>123</v>
      </c>
      <c r="E9" s="17">
        <v>29.4</v>
      </c>
      <c r="F9" s="16">
        <f t="shared" si="1"/>
        <v>29.4</v>
      </c>
      <c r="G9" s="16">
        <v>29.4</v>
      </c>
      <c r="H9" s="16"/>
      <c r="I9" s="16"/>
      <c r="J9" s="16"/>
      <c r="K9" s="16"/>
      <c r="L9" s="16"/>
      <c r="M9" s="16"/>
      <c r="N9" s="16"/>
      <c r="O9" s="16"/>
      <c r="P9" s="16"/>
      <c r="Q9" s="16"/>
      <c r="R9" s="16"/>
      <c r="S9" s="56"/>
      <c r="T9" s="56"/>
    </row>
    <row r="10" ht="26.1" customHeight="1" spans="1:20">
      <c r="A10" s="86" t="s">
        <v>124</v>
      </c>
      <c r="B10" s="86" t="s">
        <v>118</v>
      </c>
      <c r="C10" s="86" t="s">
        <v>118</v>
      </c>
      <c r="D10" s="87" t="s">
        <v>125</v>
      </c>
      <c r="E10" s="17">
        <v>25.98</v>
      </c>
      <c r="F10" s="16">
        <f t="shared" si="1"/>
        <v>25.98</v>
      </c>
      <c r="G10" s="16">
        <v>25.98</v>
      </c>
      <c r="H10" s="16"/>
      <c r="I10" s="16"/>
      <c r="J10" s="16"/>
      <c r="K10" s="16"/>
      <c r="L10" s="16"/>
      <c r="M10" s="16"/>
      <c r="N10" s="16"/>
      <c r="O10" s="16"/>
      <c r="P10" s="16"/>
      <c r="Q10" s="16"/>
      <c r="R10" s="16"/>
      <c r="S10" s="56"/>
      <c r="T10" s="56"/>
    </row>
    <row r="11" ht="26.1" customHeight="1" spans="1:20">
      <c r="A11" s="86" t="s">
        <v>126</v>
      </c>
      <c r="B11" s="86" t="s">
        <v>122</v>
      </c>
      <c r="C11" s="86" t="s">
        <v>118</v>
      </c>
      <c r="D11" s="87" t="s">
        <v>127</v>
      </c>
      <c r="E11" s="17">
        <v>24.25</v>
      </c>
      <c r="F11" s="16">
        <f t="shared" si="1"/>
        <v>24.25</v>
      </c>
      <c r="G11" s="16">
        <v>24.25</v>
      </c>
      <c r="H11" s="16"/>
      <c r="I11" s="16"/>
      <c r="J11" s="16"/>
      <c r="K11" s="16"/>
      <c r="L11" s="16"/>
      <c r="M11" s="16"/>
      <c r="N11" s="16"/>
      <c r="O11" s="16"/>
      <c r="P11" s="16"/>
      <c r="Q11" s="16"/>
      <c r="R11" s="16"/>
      <c r="S11" s="56"/>
      <c r="T11" s="56"/>
    </row>
    <row r="12" ht="26.1" customHeight="1" spans="1:20">
      <c r="A12" s="86" t="s">
        <v>128</v>
      </c>
      <c r="B12" s="86" t="s">
        <v>118</v>
      </c>
      <c r="C12" s="86" t="s">
        <v>129</v>
      </c>
      <c r="D12" s="87" t="s">
        <v>130</v>
      </c>
      <c r="E12" s="17">
        <v>114.9</v>
      </c>
      <c r="F12" s="16">
        <f t="shared" si="1"/>
        <v>114.9</v>
      </c>
      <c r="G12" s="16">
        <v>114.9</v>
      </c>
      <c r="H12" s="16"/>
      <c r="I12" s="16"/>
      <c r="J12" s="16"/>
      <c r="K12" s="16"/>
      <c r="L12" s="16"/>
      <c r="M12" s="16"/>
      <c r="N12" s="16"/>
      <c r="O12" s="16"/>
      <c r="P12" s="16"/>
      <c r="Q12" s="16"/>
      <c r="R12" s="16"/>
      <c r="S12" s="56"/>
      <c r="T12" s="56"/>
    </row>
    <row r="13" ht="26.1" customHeight="1" spans="1:20">
      <c r="A13" s="86" t="s">
        <v>128</v>
      </c>
      <c r="B13" s="86" t="s">
        <v>131</v>
      </c>
      <c r="C13" s="86" t="s">
        <v>129</v>
      </c>
      <c r="D13" s="87" t="s">
        <v>132</v>
      </c>
      <c r="E13" s="17">
        <v>22.52</v>
      </c>
      <c r="F13" s="16">
        <f t="shared" si="1"/>
        <v>22.52</v>
      </c>
      <c r="G13" s="16">
        <v>21.34</v>
      </c>
      <c r="H13" s="16">
        <v>1.18</v>
      </c>
      <c r="I13" s="16"/>
      <c r="J13" s="16"/>
      <c r="K13" s="16"/>
      <c r="L13" s="16"/>
      <c r="M13" s="16"/>
      <c r="N13" s="16"/>
      <c r="O13" s="16"/>
      <c r="P13" s="16"/>
      <c r="Q13" s="16"/>
      <c r="R13" s="16"/>
      <c r="S13" s="56"/>
      <c r="T13" s="56"/>
    </row>
    <row r="14" ht="26.1" customHeight="1" spans="1:20">
      <c r="A14" s="86" t="s">
        <v>128</v>
      </c>
      <c r="B14" s="86" t="s">
        <v>117</v>
      </c>
      <c r="C14" s="86" t="s">
        <v>129</v>
      </c>
      <c r="D14" s="87" t="s">
        <v>133</v>
      </c>
      <c r="E14" s="17">
        <v>18.82</v>
      </c>
      <c r="F14" s="16">
        <f t="shared" si="1"/>
        <v>18.82</v>
      </c>
      <c r="G14" s="16">
        <v>17.94</v>
      </c>
      <c r="H14" s="16">
        <v>0.88</v>
      </c>
      <c r="I14" s="16"/>
      <c r="J14" s="16"/>
      <c r="K14" s="16"/>
      <c r="L14" s="16"/>
      <c r="M14" s="16"/>
      <c r="N14" s="16"/>
      <c r="O14" s="16"/>
      <c r="P14" s="16"/>
      <c r="Q14" s="16"/>
      <c r="R14" s="16"/>
      <c r="S14" s="56"/>
      <c r="T14" s="56"/>
    </row>
    <row r="15" ht="26.1" customHeight="1" spans="1:20">
      <c r="A15" s="86" t="s">
        <v>134</v>
      </c>
      <c r="B15" s="86" t="s">
        <v>118</v>
      </c>
      <c r="C15" s="86" t="s">
        <v>135</v>
      </c>
      <c r="D15" s="87" t="s">
        <v>130</v>
      </c>
      <c r="E15" s="17">
        <v>15.96</v>
      </c>
      <c r="F15" s="16">
        <f t="shared" si="1"/>
        <v>15.96</v>
      </c>
      <c r="G15" s="16">
        <v>15.96</v>
      </c>
      <c r="H15" s="16"/>
      <c r="I15" s="16"/>
      <c r="J15" s="16"/>
      <c r="K15" s="16"/>
      <c r="L15" s="16"/>
      <c r="M15" s="16"/>
      <c r="N15" s="16"/>
      <c r="O15" s="16"/>
      <c r="P15" s="16"/>
      <c r="Q15" s="16"/>
      <c r="R15" s="16"/>
      <c r="S15" s="56"/>
      <c r="T15" s="56"/>
    </row>
    <row r="16" ht="26.1" customHeight="1" spans="1:20">
      <c r="A16" s="86" t="s">
        <v>128</v>
      </c>
      <c r="B16" s="86" t="s">
        <v>121</v>
      </c>
      <c r="C16" s="86" t="s">
        <v>136</v>
      </c>
      <c r="D16" s="87" t="s">
        <v>137</v>
      </c>
      <c r="E16" s="17">
        <v>240.84</v>
      </c>
      <c r="F16" s="16">
        <f t="shared" si="1"/>
        <v>240.84</v>
      </c>
      <c r="G16" s="16"/>
      <c r="H16" s="16"/>
      <c r="I16" s="16">
        <v>240.84</v>
      </c>
      <c r="J16" s="16"/>
      <c r="K16" s="16"/>
      <c r="L16" s="16"/>
      <c r="M16" s="16"/>
      <c r="N16" s="16"/>
      <c r="O16" s="16"/>
      <c r="P16" s="16"/>
      <c r="Q16" s="16"/>
      <c r="R16" s="16"/>
      <c r="S16" s="56"/>
      <c r="T16" s="56"/>
    </row>
    <row r="17" s="79" customFormat="1" ht="26.1" customHeight="1" spans="1:18">
      <c r="A17" s="88"/>
      <c r="B17" s="88"/>
      <c r="C17" s="88"/>
      <c r="D17" s="89"/>
      <c r="E17" s="17"/>
      <c r="F17" s="17"/>
      <c r="G17" s="17"/>
      <c r="H17" s="17"/>
      <c r="I17" s="17"/>
      <c r="J17" s="16"/>
      <c r="K17" s="16"/>
      <c r="L17" s="16"/>
      <c r="M17" s="16"/>
      <c r="N17" s="16"/>
      <c r="O17" s="16"/>
      <c r="P17" s="16"/>
      <c r="Q17" s="16"/>
      <c r="R17" s="16"/>
    </row>
    <row r="18" s="79" customFormat="1" ht="26.1" customHeight="1" spans="1:18">
      <c r="A18" s="88"/>
      <c r="B18" s="88"/>
      <c r="C18" s="88"/>
      <c r="D18" s="89"/>
      <c r="E18" s="17"/>
      <c r="F18" s="17"/>
      <c r="G18" s="17"/>
      <c r="H18" s="17"/>
      <c r="I18" s="17"/>
      <c r="J18" s="16"/>
      <c r="K18" s="16"/>
      <c r="L18" s="16"/>
      <c r="M18" s="16"/>
      <c r="N18" s="16"/>
      <c r="O18" s="16"/>
      <c r="P18" s="16"/>
      <c r="Q18" s="16"/>
      <c r="R18" s="16"/>
    </row>
    <row r="19" s="79" customFormat="1" ht="26.1" customHeight="1" spans="1:18">
      <c r="A19" s="88"/>
      <c r="B19" s="88"/>
      <c r="C19" s="88"/>
      <c r="D19" s="89"/>
      <c r="E19" s="17"/>
      <c r="F19" s="17"/>
      <c r="G19" s="17"/>
      <c r="H19" s="17"/>
      <c r="I19" s="17"/>
      <c r="J19" s="16"/>
      <c r="K19" s="16"/>
      <c r="L19" s="16"/>
      <c r="M19" s="16"/>
      <c r="N19" s="16"/>
      <c r="O19" s="16"/>
      <c r="P19" s="16"/>
      <c r="Q19" s="16"/>
      <c r="R19" s="16"/>
    </row>
    <row r="20" s="79" customFormat="1" ht="26.1" customHeight="1" spans="1:18">
      <c r="A20" s="88"/>
      <c r="B20" s="88"/>
      <c r="C20" s="88"/>
      <c r="D20" s="89"/>
      <c r="E20" s="17"/>
      <c r="F20" s="17"/>
      <c r="G20" s="17"/>
      <c r="H20" s="17"/>
      <c r="I20" s="17"/>
      <c r="J20" s="16"/>
      <c r="K20" s="16"/>
      <c r="L20" s="16"/>
      <c r="M20" s="16"/>
      <c r="N20" s="16"/>
      <c r="O20" s="16"/>
      <c r="P20" s="16"/>
      <c r="Q20" s="16"/>
      <c r="R20" s="16"/>
    </row>
    <row r="21" s="79" customFormat="1" ht="26.1" customHeight="1" spans="1:18">
      <c r="A21" s="88"/>
      <c r="B21" s="88"/>
      <c r="C21" s="88"/>
      <c r="D21" s="89"/>
      <c r="E21" s="17"/>
      <c r="F21" s="17"/>
      <c r="G21" s="17"/>
      <c r="H21" s="17"/>
      <c r="I21" s="17"/>
      <c r="J21" s="16"/>
      <c r="K21" s="16"/>
      <c r="L21" s="16"/>
      <c r="M21" s="16"/>
      <c r="N21" s="16"/>
      <c r="O21" s="16"/>
      <c r="P21" s="16"/>
      <c r="Q21" s="16"/>
      <c r="R21" s="16"/>
    </row>
    <row r="22" s="79" customFormat="1" ht="26.1" customHeight="1" spans="1:18">
      <c r="A22" s="88"/>
      <c r="B22" s="88"/>
      <c r="C22" s="88"/>
      <c r="D22" s="89"/>
      <c r="E22" s="17"/>
      <c r="F22" s="17"/>
      <c r="G22" s="17"/>
      <c r="H22" s="17"/>
      <c r="I22" s="17"/>
      <c r="J22" s="16"/>
      <c r="K22" s="16"/>
      <c r="L22" s="16"/>
      <c r="M22" s="16"/>
      <c r="N22" s="16"/>
      <c r="O22" s="16"/>
      <c r="P22" s="16"/>
      <c r="Q22" s="16"/>
      <c r="R22" s="16"/>
    </row>
    <row r="23" s="79" customFormat="1" ht="26.1" customHeight="1" spans="1:18">
      <c r="A23" s="88"/>
      <c r="B23" s="88"/>
      <c r="C23" s="88"/>
      <c r="D23" s="89"/>
      <c r="E23" s="17"/>
      <c r="F23" s="17"/>
      <c r="G23" s="17"/>
      <c r="H23" s="17"/>
      <c r="I23" s="17"/>
      <c r="J23" s="16"/>
      <c r="K23" s="16"/>
      <c r="L23" s="16"/>
      <c r="M23" s="16"/>
      <c r="N23" s="16"/>
      <c r="O23" s="16"/>
      <c r="P23" s="16"/>
      <c r="Q23" s="16"/>
      <c r="R23" s="16"/>
    </row>
    <row r="24" s="79" customFormat="1" ht="26.1" customHeight="1" spans="1:18">
      <c r="A24" s="88"/>
      <c r="B24" s="88"/>
      <c r="C24" s="88"/>
      <c r="D24" s="89"/>
      <c r="E24" s="17"/>
      <c r="F24" s="17"/>
      <c r="G24" s="17"/>
      <c r="H24" s="17"/>
      <c r="I24" s="17"/>
      <c r="J24" s="16"/>
      <c r="K24" s="16"/>
      <c r="L24" s="16"/>
      <c r="M24" s="16"/>
      <c r="N24" s="16"/>
      <c r="O24" s="16"/>
      <c r="P24" s="16"/>
      <c r="Q24" s="16"/>
      <c r="R24" s="16"/>
    </row>
    <row r="25" s="79" customFormat="1" ht="26.1" customHeight="1" spans="1:18">
      <c r="A25" s="88"/>
      <c r="B25" s="88"/>
      <c r="C25" s="88"/>
      <c r="D25" s="89"/>
      <c r="E25" s="17"/>
      <c r="F25" s="17"/>
      <c r="G25" s="17"/>
      <c r="H25" s="17"/>
      <c r="I25" s="17"/>
      <c r="J25" s="16"/>
      <c r="K25" s="16"/>
      <c r="L25" s="16"/>
      <c r="M25" s="16"/>
      <c r="N25" s="16"/>
      <c r="O25" s="16"/>
      <c r="P25" s="16"/>
      <c r="Q25" s="16"/>
      <c r="R25" s="16"/>
    </row>
    <row r="26" s="79" customFormat="1" ht="26.1" customHeight="1" spans="1:18">
      <c r="A26" s="88"/>
      <c r="B26" s="88"/>
      <c r="C26" s="88"/>
      <c r="D26" s="87"/>
      <c r="E26" s="16"/>
      <c r="F26" s="16"/>
      <c r="G26" s="16"/>
      <c r="H26" s="16"/>
      <c r="I26" s="16"/>
      <c r="J26" s="16"/>
      <c r="K26" s="16"/>
      <c r="L26" s="16"/>
      <c r="M26" s="16"/>
      <c r="N26" s="16"/>
      <c r="O26" s="16"/>
      <c r="P26" s="16"/>
      <c r="Q26" s="16"/>
      <c r="R26" s="16"/>
    </row>
    <row r="27" customHeight="1" spans="5:18">
      <c r="E27" s="90"/>
      <c r="F27" s="90"/>
      <c r="G27" s="90"/>
      <c r="H27" s="90"/>
      <c r="I27" s="90"/>
      <c r="J27" s="90"/>
      <c r="K27" s="90"/>
      <c r="L27" s="90"/>
      <c r="M27" s="90"/>
      <c r="N27" s="90"/>
      <c r="O27" s="90"/>
      <c r="P27" s="90"/>
      <c r="Q27" s="90"/>
      <c r="R27" s="90"/>
    </row>
    <row r="28" customHeight="1" spans="5:18">
      <c r="E28" s="90"/>
      <c r="F28" s="90"/>
      <c r="G28" s="90"/>
      <c r="H28" s="90"/>
      <c r="I28" s="90"/>
      <c r="J28" s="90"/>
      <c r="K28" s="90"/>
      <c r="L28" s="90"/>
      <c r="M28" s="90"/>
      <c r="N28" s="90"/>
      <c r="O28" s="90"/>
      <c r="P28" s="90"/>
      <c r="Q28" s="90"/>
      <c r="R28" s="90"/>
    </row>
    <row r="29" customHeight="1" spans="5:18">
      <c r="E29" s="90"/>
      <c r="F29" s="90"/>
      <c r="G29" s="90"/>
      <c r="H29" s="90"/>
      <c r="I29" s="90"/>
      <c r="J29" s="90"/>
      <c r="K29" s="90"/>
      <c r="L29" s="90"/>
      <c r="M29" s="90"/>
      <c r="N29" s="90"/>
      <c r="O29" s="90"/>
      <c r="P29" s="90"/>
      <c r="Q29" s="90"/>
      <c r="R29" s="90"/>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verticalCentered="1"/>
  <pageMargins left="0.196527777777778" right="0.196527777777778" top="0.51875" bottom="0.590277777777778" header="0" footer="0"/>
  <pageSetup paperSize="9" scale="70" orientation="landscape"/>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I16" sqref="I16"/>
    </sheetView>
  </sheetViews>
  <sheetFormatPr defaultColWidth="9.16666666666667" defaultRowHeight="12.75" customHeight="1"/>
  <cols>
    <col min="1" max="1" width="10.8333333333333" customWidth="1"/>
    <col min="2" max="2" width="7.66666666666667" customWidth="1"/>
    <col min="3" max="3" width="6.33333333333333" customWidth="1"/>
    <col min="4" max="4" width="39.5" customWidth="1"/>
    <col min="5" max="5" width="15" customWidth="1"/>
    <col min="6" max="17" width="12.6666666666667" customWidth="1"/>
  </cols>
  <sheetData>
    <row r="1" ht="23.25" customHeight="1" spans="1:19">
      <c r="A1" s="2" t="s">
        <v>276</v>
      </c>
      <c r="B1" s="80"/>
      <c r="C1" s="80"/>
      <c r="D1" s="80"/>
      <c r="E1" s="80"/>
      <c r="F1" s="80"/>
      <c r="G1" s="80"/>
      <c r="H1" s="80"/>
      <c r="I1" s="80"/>
      <c r="J1" s="80"/>
      <c r="K1" s="80"/>
      <c r="L1" s="80"/>
      <c r="M1" s="80"/>
      <c r="N1" s="80"/>
      <c r="O1" s="80"/>
      <c r="Q1" s="21"/>
      <c r="R1" s="56"/>
      <c r="S1" s="56"/>
    </row>
    <row r="2" ht="23.25" customHeight="1" spans="1:19">
      <c r="A2" s="81" t="s">
        <v>277</v>
      </c>
      <c r="B2" s="81"/>
      <c r="C2" s="81"/>
      <c r="D2" s="81"/>
      <c r="E2" s="81"/>
      <c r="F2" s="81"/>
      <c r="G2" s="81"/>
      <c r="H2" s="81"/>
      <c r="I2" s="81"/>
      <c r="J2" s="81"/>
      <c r="K2" s="81"/>
      <c r="L2" s="81"/>
      <c r="M2" s="81"/>
      <c r="N2" s="81"/>
      <c r="O2" s="81"/>
      <c r="P2" s="81"/>
      <c r="Q2" s="81"/>
      <c r="R2" s="56"/>
      <c r="S2" s="56"/>
    </row>
    <row r="3" ht="23.25" customHeight="1" spans="1:19">
      <c r="A3" s="50" t="s">
        <v>2</v>
      </c>
      <c r="B3" s="51"/>
      <c r="C3" s="51"/>
      <c r="D3" s="51"/>
      <c r="E3" s="51"/>
      <c r="F3" s="51"/>
      <c r="G3" s="51"/>
      <c r="H3" s="51"/>
      <c r="I3" s="51"/>
      <c r="J3" s="80"/>
      <c r="K3" s="80"/>
      <c r="L3" s="80"/>
      <c r="M3" s="80"/>
      <c r="N3" s="80"/>
      <c r="O3" s="80"/>
      <c r="Q3" s="74" t="s">
        <v>84</v>
      </c>
      <c r="R3" s="56"/>
      <c r="S3" s="56"/>
    </row>
    <row r="4" ht="23.25" customHeight="1" spans="1:19">
      <c r="A4" s="62" t="s">
        <v>143</v>
      </c>
      <c r="B4" s="62"/>
      <c r="C4" s="62"/>
      <c r="D4" s="26" t="s">
        <v>159</v>
      </c>
      <c r="E4" s="62" t="s">
        <v>160</v>
      </c>
      <c r="F4" s="82" t="s">
        <v>161</v>
      </c>
      <c r="G4" s="83" t="s">
        <v>162</v>
      </c>
      <c r="H4" s="82" t="s">
        <v>163</v>
      </c>
      <c r="I4" s="82" t="s">
        <v>164</v>
      </c>
      <c r="J4" s="84" t="s">
        <v>165</v>
      </c>
      <c r="K4" s="84" t="s">
        <v>166</v>
      </c>
      <c r="L4" s="84" t="s">
        <v>167</v>
      </c>
      <c r="M4" s="84" t="s">
        <v>168</v>
      </c>
      <c r="N4" s="84" t="s">
        <v>148</v>
      </c>
      <c r="O4" s="84" t="s">
        <v>169</v>
      </c>
      <c r="P4" s="84" t="s">
        <v>170</v>
      </c>
      <c r="Q4" s="67" t="s">
        <v>156</v>
      </c>
      <c r="R4" s="91"/>
      <c r="S4" s="91"/>
    </row>
    <row r="5" ht="15" customHeight="1" spans="1:19">
      <c r="A5" s="67" t="s">
        <v>113</v>
      </c>
      <c r="B5" s="67" t="s">
        <v>114</v>
      </c>
      <c r="C5" s="67" t="s">
        <v>115</v>
      </c>
      <c r="D5" s="9"/>
      <c r="E5" s="67"/>
      <c r="F5" s="84"/>
      <c r="G5" s="85"/>
      <c r="H5" s="84"/>
      <c r="I5" s="84"/>
      <c r="J5" s="84"/>
      <c r="K5" s="84"/>
      <c r="L5" s="84"/>
      <c r="M5" s="84"/>
      <c r="N5" s="84"/>
      <c r="O5" s="84"/>
      <c r="P5" s="84"/>
      <c r="Q5" s="67"/>
      <c r="R5" s="91"/>
      <c r="S5" s="91"/>
    </row>
    <row r="6" ht="15" customHeight="1" spans="1:19">
      <c r="A6" s="67"/>
      <c r="B6" s="67"/>
      <c r="C6" s="67"/>
      <c r="D6" s="9"/>
      <c r="E6" s="67"/>
      <c r="F6" s="84"/>
      <c r="G6" s="85"/>
      <c r="H6" s="84"/>
      <c r="I6" s="84"/>
      <c r="J6" s="84"/>
      <c r="K6" s="84"/>
      <c r="L6" s="84"/>
      <c r="M6" s="84"/>
      <c r="N6" s="84"/>
      <c r="O6" s="84"/>
      <c r="P6" s="84"/>
      <c r="Q6" s="67"/>
      <c r="R6" s="91"/>
      <c r="S6" s="91"/>
    </row>
    <row r="7" s="1" customFormat="1" ht="26.1" customHeight="1" spans="1:19">
      <c r="A7" s="86"/>
      <c r="B7" s="86"/>
      <c r="C7" s="86"/>
      <c r="D7" s="87" t="s">
        <v>105</v>
      </c>
      <c r="E7" s="16">
        <f>SUM(F7:N7)</f>
        <v>768.33</v>
      </c>
      <c r="F7" s="17">
        <f>SUM(F8:F16)</f>
        <v>421.48</v>
      </c>
      <c r="G7" s="17">
        <f>SUM(G8:G16)</f>
        <v>89.14</v>
      </c>
      <c r="H7" s="16"/>
      <c r="I7" s="16"/>
      <c r="J7" s="17"/>
      <c r="K7" s="17"/>
      <c r="L7" s="17"/>
      <c r="M7" s="17"/>
      <c r="N7" s="17">
        <f>SUM(N8:N16)</f>
        <v>257.71</v>
      </c>
      <c r="O7" s="17"/>
      <c r="P7" s="17"/>
      <c r="Q7" s="16"/>
      <c r="R7" s="54"/>
      <c r="S7" s="54"/>
    </row>
    <row r="8" ht="26.1" customHeight="1" spans="1:19">
      <c r="A8" s="86" t="s">
        <v>116</v>
      </c>
      <c r="B8" s="86" t="s">
        <v>117</v>
      </c>
      <c r="C8" s="86" t="s">
        <v>118</v>
      </c>
      <c r="D8" s="87" t="s">
        <v>119</v>
      </c>
      <c r="E8" s="16">
        <f t="shared" ref="E8:E16" si="0">SUM(F8:N8)</f>
        <v>275.66</v>
      </c>
      <c r="F8" s="16">
        <f>137.83+33.88</f>
        <v>171.71</v>
      </c>
      <c r="G8" s="16">
        <v>87.08</v>
      </c>
      <c r="H8" s="16"/>
      <c r="I8" s="16"/>
      <c r="J8" s="17"/>
      <c r="K8" s="17"/>
      <c r="L8" s="17"/>
      <c r="M8" s="17"/>
      <c r="N8" s="16">
        <f>14.47+2.4</f>
        <v>16.87</v>
      </c>
      <c r="O8" s="17"/>
      <c r="P8" s="17"/>
      <c r="Q8" s="16"/>
      <c r="R8" s="56"/>
      <c r="S8" s="56"/>
    </row>
    <row r="9" ht="26.1" customHeight="1" spans="1:19">
      <c r="A9" s="86" t="s">
        <v>120</v>
      </c>
      <c r="B9" s="86" t="s">
        <v>121</v>
      </c>
      <c r="C9" s="86" t="s">
        <v>122</v>
      </c>
      <c r="D9" s="87" t="s">
        <v>123</v>
      </c>
      <c r="E9" s="16">
        <f t="shared" si="0"/>
        <v>29.4</v>
      </c>
      <c r="F9" s="16">
        <v>29.4</v>
      </c>
      <c r="G9" s="16"/>
      <c r="H9" s="16"/>
      <c r="I9" s="16"/>
      <c r="J9" s="17"/>
      <c r="K9" s="17"/>
      <c r="L9" s="17"/>
      <c r="M9" s="17"/>
      <c r="N9" s="16"/>
      <c r="O9" s="17"/>
      <c r="P9" s="17"/>
      <c r="Q9" s="16"/>
      <c r="R9" s="56"/>
      <c r="S9" s="56"/>
    </row>
    <row r="10" ht="26.1" customHeight="1" spans="1:19">
      <c r="A10" s="86" t="s">
        <v>124</v>
      </c>
      <c r="B10" s="86" t="s">
        <v>118</v>
      </c>
      <c r="C10" s="86" t="s">
        <v>118</v>
      </c>
      <c r="D10" s="87" t="s">
        <v>125</v>
      </c>
      <c r="E10" s="16">
        <f t="shared" si="0"/>
        <v>25.98</v>
      </c>
      <c r="F10" s="16">
        <v>25.98</v>
      </c>
      <c r="G10" s="16"/>
      <c r="H10" s="16"/>
      <c r="I10" s="16"/>
      <c r="J10" s="17"/>
      <c r="K10" s="17"/>
      <c r="L10" s="17"/>
      <c r="M10" s="17"/>
      <c r="N10" s="16"/>
      <c r="O10" s="17"/>
      <c r="P10" s="17"/>
      <c r="Q10" s="16"/>
      <c r="R10" s="56"/>
      <c r="S10" s="56"/>
    </row>
    <row r="11" ht="26.1" customHeight="1" spans="1:19">
      <c r="A11" s="86" t="s">
        <v>126</v>
      </c>
      <c r="B11" s="86" t="s">
        <v>122</v>
      </c>
      <c r="C11" s="86" t="s">
        <v>118</v>
      </c>
      <c r="D11" s="87" t="s">
        <v>127</v>
      </c>
      <c r="E11" s="16">
        <f t="shared" si="0"/>
        <v>24.25</v>
      </c>
      <c r="F11" s="16">
        <v>24.25</v>
      </c>
      <c r="G11" s="16"/>
      <c r="H11" s="16"/>
      <c r="I11" s="16"/>
      <c r="J11" s="17"/>
      <c r="K11" s="17"/>
      <c r="L11" s="17"/>
      <c r="M11" s="17"/>
      <c r="N11" s="16"/>
      <c r="O11" s="17"/>
      <c r="P11" s="17"/>
      <c r="Q11" s="16"/>
      <c r="R11" s="56"/>
      <c r="S11" s="56"/>
    </row>
    <row r="12" ht="26.1" customHeight="1" spans="1:19">
      <c r="A12" s="86" t="s">
        <v>128</v>
      </c>
      <c r="B12" s="86" t="s">
        <v>118</v>
      </c>
      <c r="C12" s="86" t="s">
        <v>129</v>
      </c>
      <c r="D12" s="87" t="s">
        <v>130</v>
      </c>
      <c r="E12" s="16">
        <f t="shared" si="0"/>
        <v>114.9</v>
      </c>
      <c r="F12" s="16">
        <v>114.9</v>
      </c>
      <c r="G12" s="16"/>
      <c r="H12" s="16"/>
      <c r="I12" s="16"/>
      <c r="J12" s="17"/>
      <c r="K12" s="17"/>
      <c r="L12" s="17"/>
      <c r="M12" s="17"/>
      <c r="N12" s="16"/>
      <c r="O12" s="17"/>
      <c r="P12" s="17"/>
      <c r="Q12" s="16"/>
      <c r="R12" s="56"/>
      <c r="S12" s="56"/>
    </row>
    <row r="13" ht="26.1" customHeight="1" spans="1:19">
      <c r="A13" s="86" t="s">
        <v>128</v>
      </c>
      <c r="B13" s="86" t="s">
        <v>131</v>
      </c>
      <c r="C13" s="86" t="s">
        <v>129</v>
      </c>
      <c r="D13" s="87" t="s">
        <v>132</v>
      </c>
      <c r="E13" s="16">
        <f t="shared" si="0"/>
        <v>22.52</v>
      </c>
      <c r="F13" s="16">
        <v>21.34</v>
      </c>
      <c r="G13" s="16">
        <v>1.18</v>
      </c>
      <c r="H13" s="16"/>
      <c r="I13" s="16"/>
      <c r="J13" s="17"/>
      <c r="K13" s="17"/>
      <c r="L13" s="17"/>
      <c r="M13" s="17"/>
      <c r="N13" s="16"/>
      <c r="O13" s="17"/>
      <c r="P13" s="17"/>
      <c r="Q13" s="16"/>
      <c r="R13" s="56"/>
      <c r="S13" s="56"/>
    </row>
    <row r="14" ht="26.1" customHeight="1" spans="1:19">
      <c r="A14" s="86" t="s">
        <v>128</v>
      </c>
      <c r="B14" s="86" t="s">
        <v>117</v>
      </c>
      <c r="C14" s="86" t="s">
        <v>129</v>
      </c>
      <c r="D14" s="87" t="s">
        <v>133</v>
      </c>
      <c r="E14" s="16">
        <f t="shared" si="0"/>
        <v>18.82</v>
      </c>
      <c r="F14" s="16">
        <v>17.94</v>
      </c>
      <c r="G14" s="16">
        <v>0.88</v>
      </c>
      <c r="H14" s="16"/>
      <c r="I14" s="16"/>
      <c r="J14" s="17"/>
      <c r="K14" s="17"/>
      <c r="L14" s="17"/>
      <c r="M14" s="17"/>
      <c r="N14" s="16"/>
      <c r="O14" s="17"/>
      <c r="P14" s="17"/>
      <c r="Q14" s="16"/>
      <c r="R14" s="56"/>
      <c r="S14" s="56"/>
    </row>
    <row r="15" ht="26.1" customHeight="1" spans="1:19">
      <c r="A15" s="86" t="s">
        <v>134</v>
      </c>
      <c r="B15" s="86" t="s">
        <v>118</v>
      </c>
      <c r="C15" s="86" t="s">
        <v>135</v>
      </c>
      <c r="D15" s="87" t="s">
        <v>130</v>
      </c>
      <c r="E15" s="16">
        <f t="shared" si="0"/>
        <v>15.96</v>
      </c>
      <c r="F15" s="16">
        <v>15.96</v>
      </c>
      <c r="G15" s="16"/>
      <c r="H15" s="16"/>
      <c r="I15" s="16"/>
      <c r="J15" s="17"/>
      <c r="K15" s="17"/>
      <c r="L15" s="17"/>
      <c r="M15" s="17"/>
      <c r="N15" s="16"/>
      <c r="O15" s="17"/>
      <c r="P15" s="17"/>
      <c r="Q15" s="16"/>
      <c r="R15" s="56"/>
      <c r="S15" s="56"/>
    </row>
    <row r="16" ht="26.1" customHeight="1" spans="1:19">
      <c r="A16" s="86" t="s">
        <v>128</v>
      </c>
      <c r="B16" s="86" t="s">
        <v>121</v>
      </c>
      <c r="C16" s="86" t="s">
        <v>136</v>
      </c>
      <c r="D16" s="87" t="s">
        <v>137</v>
      </c>
      <c r="E16" s="16">
        <f t="shared" si="0"/>
        <v>240.84</v>
      </c>
      <c r="F16" s="16"/>
      <c r="G16" s="16"/>
      <c r="H16" s="16"/>
      <c r="I16" s="16"/>
      <c r="J16" s="17"/>
      <c r="K16" s="17"/>
      <c r="L16" s="17"/>
      <c r="M16" s="17"/>
      <c r="N16" s="16">
        <v>240.84</v>
      </c>
      <c r="O16" s="17"/>
      <c r="P16" s="17"/>
      <c r="Q16" s="16"/>
      <c r="R16" s="56"/>
      <c r="S16" s="56"/>
    </row>
    <row r="17" s="79" customFormat="1" ht="26.1" customHeight="1" spans="1:17">
      <c r="A17" s="88"/>
      <c r="B17" s="88"/>
      <c r="C17" s="88"/>
      <c r="D17" s="89"/>
      <c r="E17" s="17"/>
      <c r="F17" s="17"/>
      <c r="G17" s="16"/>
      <c r="H17" s="16"/>
      <c r="I17" s="16"/>
      <c r="J17" s="17"/>
      <c r="K17" s="17"/>
      <c r="L17" s="17"/>
      <c r="M17" s="17"/>
      <c r="N17" s="17"/>
      <c r="O17" s="17"/>
      <c r="P17" s="17"/>
      <c r="Q17" s="16"/>
    </row>
    <row r="18" s="79" customFormat="1" ht="26.1" customHeight="1" spans="1:17">
      <c r="A18" s="88"/>
      <c r="B18" s="88"/>
      <c r="C18" s="88"/>
      <c r="D18" s="89"/>
      <c r="E18" s="17"/>
      <c r="F18" s="17"/>
      <c r="G18" s="16"/>
      <c r="H18" s="16"/>
      <c r="I18" s="16"/>
      <c r="J18" s="17"/>
      <c r="K18" s="17"/>
      <c r="L18" s="17"/>
      <c r="M18" s="17"/>
      <c r="N18" s="17"/>
      <c r="O18" s="17"/>
      <c r="P18" s="17"/>
      <c r="Q18" s="92"/>
    </row>
    <row r="19" s="79" customFormat="1" ht="26.1" customHeight="1" spans="1:17">
      <c r="A19" s="88"/>
      <c r="B19" s="88"/>
      <c r="C19" s="88"/>
      <c r="D19" s="89"/>
      <c r="E19" s="16"/>
      <c r="F19" s="16"/>
      <c r="G19" s="16"/>
      <c r="H19" s="16"/>
      <c r="I19" s="16"/>
      <c r="J19" s="17"/>
      <c r="K19" s="17"/>
      <c r="L19" s="17"/>
      <c r="M19" s="17"/>
      <c r="N19" s="17"/>
      <c r="O19" s="17"/>
      <c r="P19" s="17"/>
      <c r="Q19" s="92"/>
    </row>
    <row r="20" s="79" customFormat="1" ht="26.1" customHeight="1" spans="1:17">
      <c r="A20" s="88"/>
      <c r="B20" s="88"/>
      <c r="C20" s="88"/>
      <c r="D20" s="89"/>
      <c r="E20" s="16"/>
      <c r="F20" s="16"/>
      <c r="G20" s="16"/>
      <c r="H20" s="16"/>
      <c r="I20" s="16"/>
      <c r="J20" s="17"/>
      <c r="K20" s="17"/>
      <c r="L20" s="17"/>
      <c r="M20" s="17"/>
      <c r="N20" s="17"/>
      <c r="O20" s="17"/>
      <c r="P20" s="17"/>
      <c r="Q20" s="92"/>
    </row>
    <row r="21" s="79" customFormat="1" ht="26.1" customHeight="1" spans="1:17">
      <c r="A21" s="88"/>
      <c r="B21" s="88"/>
      <c r="C21" s="88"/>
      <c r="D21" s="89"/>
      <c r="E21" s="16"/>
      <c r="F21" s="16"/>
      <c r="G21" s="16"/>
      <c r="H21" s="16"/>
      <c r="I21" s="16"/>
      <c r="J21" s="17"/>
      <c r="K21" s="17"/>
      <c r="L21" s="17"/>
      <c r="M21" s="17"/>
      <c r="N21" s="17"/>
      <c r="O21" s="17"/>
      <c r="P21" s="17"/>
      <c r="Q21" s="16"/>
    </row>
    <row r="22" s="79" customFormat="1" ht="26.1" customHeight="1" spans="1:17">
      <c r="A22" s="88"/>
      <c r="B22" s="88"/>
      <c r="C22" s="88"/>
      <c r="D22" s="89"/>
      <c r="E22" s="16"/>
      <c r="F22" s="16"/>
      <c r="G22" s="16"/>
      <c r="H22" s="16"/>
      <c r="I22" s="16"/>
      <c r="J22" s="17"/>
      <c r="K22" s="17"/>
      <c r="L22" s="17"/>
      <c r="M22" s="17"/>
      <c r="N22" s="17"/>
      <c r="O22" s="17"/>
      <c r="P22" s="17"/>
      <c r="Q22" s="16"/>
    </row>
    <row r="23" s="79" customFormat="1" ht="26.1" customHeight="1" spans="1:17">
      <c r="A23" s="88"/>
      <c r="B23" s="88"/>
      <c r="C23" s="88"/>
      <c r="D23" s="89"/>
      <c r="E23" s="16"/>
      <c r="F23" s="16"/>
      <c r="G23" s="16"/>
      <c r="H23" s="16"/>
      <c r="I23" s="16"/>
      <c r="J23" s="17"/>
      <c r="K23" s="17"/>
      <c r="L23" s="17"/>
      <c r="M23" s="17"/>
      <c r="N23" s="17"/>
      <c r="O23" s="17"/>
      <c r="P23" s="17"/>
      <c r="Q23" s="16"/>
    </row>
    <row r="24" s="79" customFormat="1" ht="26.1" customHeight="1" spans="1:17">
      <c r="A24" s="88"/>
      <c r="B24" s="88"/>
      <c r="C24" s="88"/>
      <c r="D24" s="89"/>
      <c r="E24" s="16"/>
      <c r="F24" s="16"/>
      <c r="G24" s="16"/>
      <c r="H24" s="16"/>
      <c r="I24" s="16"/>
      <c r="J24" s="17"/>
      <c r="K24" s="17"/>
      <c r="L24" s="17"/>
      <c r="M24" s="17"/>
      <c r="N24" s="17"/>
      <c r="O24" s="17"/>
      <c r="P24" s="17"/>
      <c r="Q24" s="16"/>
    </row>
    <row r="25" s="79" customFormat="1" ht="26.1" customHeight="1" spans="1:17">
      <c r="A25" s="88"/>
      <c r="B25" s="88"/>
      <c r="C25" s="88"/>
      <c r="D25" s="89"/>
      <c r="E25" s="16"/>
      <c r="F25" s="16"/>
      <c r="G25" s="16"/>
      <c r="H25" s="16"/>
      <c r="I25" s="16"/>
      <c r="J25" s="17"/>
      <c r="K25" s="17"/>
      <c r="L25" s="17"/>
      <c r="M25" s="17"/>
      <c r="N25" s="17"/>
      <c r="O25" s="17"/>
      <c r="P25" s="17"/>
      <c r="Q25" s="16"/>
    </row>
    <row r="26" s="79" customFormat="1" ht="26.1" customHeight="1" spans="1:17">
      <c r="A26" s="88"/>
      <c r="B26" s="88"/>
      <c r="C26" s="88"/>
      <c r="D26" s="87"/>
      <c r="E26" s="16"/>
      <c r="F26" s="16"/>
      <c r="G26" s="16"/>
      <c r="H26" s="16"/>
      <c r="I26" s="16"/>
      <c r="J26" s="16"/>
      <c r="K26" s="16"/>
      <c r="L26" s="16"/>
      <c r="M26" s="16"/>
      <c r="N26" s="16"/>
      <c r="O26" s="16"/>
      <c r="P26" s="16"/>
      <c r="Q26" s="16"/>
    </row>
    <row r="27" customHeight="1" spans="5:17">
      <c r="E27" s="90"/>
      <c r="F27" s="90"/>
      <c r="G27" s="90"/>
      <c r="H27" s="90"/>
      <c r="I27" s="90"/>
      <c r="J27" s="90"/>
      <c r="K27" s="90"/>
      <c r="L27" s="90"/>
      <c r="M27" s="90"/>
      <c r="N27" s="90"/>
      <c r="O27" s="90"/>
      <c r="P27" s="90"/>
      <c r="Q27" s="90"/>
    </row>
    <row r="28" customHeight="1" spans="5:17">
      <c r="E28" s="90"/>
      <c r="F28" s="90"/>
      <c r="G28" s="90"/>
      <c r="H28" s="90"/>
      <c r="I28" s="90"/>
      <c r="J28" s="90"/>
      <c r="K28" s="90"/>
      <c r="L28" s="90"/>
      <c r="M28" s="90"/>
      <c r="N28" s="90"/>
      <c r="O28" s="90"/>
      <c r="P28" s="90"/>
      <c r="Q28" s="90"/>
    </row>
    <row r="29" customHeight="1" spans="5:17">
      <c r="E29" s="90"/>
      <c r="F29" s="90"/>
      <c r="G29" s="90"/>
      <c r="H29" s="90"/>
      <c r="I29" s="90"/>
      <c r="J29" s="90"/>
      <c r="K29" s="90"/>
      <c r="L29" s="90"/>
      <c r="M29" s="90"/>
      <c r="N29" s="90"/>
      <c r="O29" s="90"/>
      <c r="P29" s="90"/>
      <c r="Q29" s="90"/>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22"/>
  <sheetViews>
    <sheetView showGridLines="0" showZeros="0" workbookViewId="0">
      <selection activeCell="E11" sqref="E11"/>
    </sheetView>
  </sheetViews>
  <sheetFormatPr defaultColWidth="9.16666666666667" defaultRowHeight="12.75" customHeight="1"/>
  <cols>
    <col min="1" max="1" width="35.8333333333333" style="56" customWidth="1"/>
    <col min="2" max="2" width="18" style="56" customWidth="1"/>
    <col min="3" max="6" width="13.3333333333333" style="56" customWidth="1"/>
    <col min="7" max="7" width="12.3333333333333" style="56" customWidth="1"/>
    <col min="8" max="13" width="13.3333333333333" style="56" customWidth="1"/>
    <col min="14" max="246" width="9.16666666666667" style="56" customWidth="1"/>
  </cols>
  <sheetData>
    <row r="1" ht="20.25" customHeight="1" spans="1:7">
      <c r="A1" s="2" t="s">
        <v>278</v>
      </c>
      <c r="B1" s="57"/>
      <c r="C1" s="58"/>
      <c r="D1" s="59"/>
      <c r="E1" s="59"/>
      <c r="F1" s="2"/>
      <c r="G1" s="2"/>
    </row>
    <row r="2" ht="24.75" customHeight="1" spans="1:13">
      <c r="A2" s="60" t="s">
        <v>279</v>
      </c>
      <c r="B2" s="60"/>
      <c r="C2" s="60"/>
      <c r="D2" s="60"/>
      <c r="E2" s="60"/>
      <c r="F2" s="60"/>
      <c r="G2" s="60"/>
      <c r="H2" s="60"/>
      <c r="I2" s="60"/>
      <c r="J2" s="60"/>
      <c r="K2" s="60"/>
      <c r="L2" s="60"/>
      <c r="M2" s="60"/>
    </row>
    <row r="3" s="1" customFormat="1" ht="24" customHeight="1" spans="1:14">
      <c r="A3" s="50" t="s">
        <v>2</v>
      </c>
      <c r="B3" s="61"/>
      <c r="C3" s="61"/>
      <c r="D3" s="61"/>
      <c r="E3" s="61"/>
      <c r="F3" s="61"/>
      <c r="G3" s="61"/>
      <c r="H3" s="61"/>
      <c r="I3" s="61"/>
      <c r="J3" s="61"/>
      <c r="K3" s="61"/>
      <c r="L3" s="54"/>
      <c r="M3" s="74" t="s">
        <v>84</v>
      </c>
      <c r="N3" s="54"/>
    </row>
    <row r="4" s="54" customFormat="1" ht="20.25" customHeight="1" spans="1:17">
      <c r="A4" s="62" t="s">
        <v>280</v>
      </c>
      <c r="B4" s="62" t="s">
        <v>86</v>
      </c>
      <c r="C4" s="63" t="s">
        <v>89</v>
      </c>
      <c r="D4" s="64"/>
      <c r="E4" s="64"/>
      <c r="F4" s="65"/>
      <c r="G4" s="66" t="s">
        <v>90</v>
      </c>
      <c r="H4" s="66" t="s">
        <v>91</v>
      </c>
      <c r="I4" s="63" t="s">
        <v>92</v>
      </c>
      <c r="J4" s="64"/>
      <c r="K4" s="75"/>
      <c r="L4" s="66" t="s">
        <v>93</v>
      </c>
      <c r="M4" s="63" t="s">
        <v>94</v>
      </c>
      <c r="N4" s="64"/>
      <c r="O4" s="64"/>
      <c r="P4" s="64"/>
      <c r="Q4" s="75"/>
    </row>
    <row r="5" s="54" customFormat="1" ht="17.25" customHeight="1" spans="1:17">
      <c r="A5" s="67"/>
      <c r="B5" s="67"/>
      <c r="C5" s="66" t="s">
        <v>95</v>
      </c>
      <c r="D5" s="66" t="s">
        <v>96</v>
      </c>
      <c r="E5" s="68" t="s">
        <v>97</v>
      </c>
      <c r="F5" s="66" t="s">
        <v>98</v>
      </c>
      <c r="G5" s="69"/>
      <c r="H5" s="69"/>
      <c r="I5" s="66" t="s">
        <v>95</v>
      </c>
      <c r="J5" s="66" t="s">
        <v>99</v>
      </c>
      <c r="K5" s="66" t="s">
        <v>100</v>
      </c>
      <c r="L5" s="69"/>
      <c r="M5" s="66" t="s">
        <v>95</v>
      </c>
      <c r="N5" s="66" t="s">
        <v>101</v>
      </c>
      <c r="O5" s="66" t="s">
        <v>102</v>
      </c>
      <c r="P5" s="66" t="s">
        <v>103</v>
      </c>
      <c r="Q5" s="66" t="s">
        <v>104</v>
      </c>
    </row>
    <row r="6" s="54" customFormat="1" ht="29.25" customHeight="1" spans="1:17">
      <c r="A6" s="67"/>
      <c r="B6" s="67"/>
      <c r="C6" s="69"/>
      <c r="D6" s="69"/>
      <c r="E6" s="70"/>
      <c r="F6" s="69"/>
      <c r="G6" s="69"/>
      <c r="H6" s="69"/>
      <c r="I6" s="69"/>
      <c r="J6" s="69"/>
      <c r="K6" s="69"/>
      <c r="L6" s="69"/>
      <c r="M6" s="69"/>
      <c r="N6" s="69"/>
      <c r="O6" s="69"/>
      <c r="P6" s="69"/>
      <c r="Q6" s="69"/>
    </row>
    <row r="7" s="1" customFormat="1" ht="32.1" customHeight="1" spans="1:246">
      <c r="A7" s="71" t="s">
        <v>105</v>
      </c>
      <c r="B7" s="17">
        <v>2719.26</v>
      </c>
      <c r="C7" s="17">
        <v>137.4</v>
      </c>
      <c r="D7" s="17">
        <v>137.4</v>
      </c>
      <c r="E7" s="17"/>
      <c r="F7" s="17">
        <v>0</v>
      </c>
      <c r="G7" s="72"/>
      <c r="H7" s="73">
        <v>0</v>
      </c>
      <c r="I7" s="17">
        <v>369.71</v>
      </c>
      <c r="J7" s="17">
        <v>369.71</v>
      </c>
      <c r="K7" s="17">
        <v>0</v>
      </c>
      <c r="L7" s="17">
        <v>1992.81</v>
      </c>
      <c r="M7" s="16">
        <v>219.34</v>
      </c>
      <c r="N7" s="16">
        <v>219.34</v>
      </c>
      <c r="O7" s="16"/>
      <c r="P7" s="76"/>
      <c r="Q7" s="76"/>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row>
    <row r="8" s="55" customFormat="1" ht="32.1" customHeight="1" spans="1:17">
      <c r="A8" s="71"/>
      <c r="B8" s="17"/>
      <c r="C8" s="17"/>
      <c r="D8" s="17"/>
      <c r="E8" s="17"/>
      <c r="F8" s="17">
        <v>0</v>
      </c>
      <c r="G8" s="72"/>
      <c r="H8" s="73">
        <v>0</v>
      </c>
      <c r="I8" s="17">
        <v>0</v>
      </c>
      <c r="J8" s="17">
        <v>0</v>
      </c>
      <c r="K8" s="17">
        <v>0</v>
      </c>
      <c r="L8" s="17">
        <v>0</v>
      </c>
      <c r="M8" s="16">
        <v>0</v>
      </c>
      <c r="N8" s="77"/>
      <c r="O8" s="77"/>
      <c r="P8" s="77"/>
      <c r="Q8" s="77"/>
    </row>
    <row r="9" ht="32.1" customHeight="1" spans="1:17">
      <c r="A9" s="71"/>
      <c r="B9" s="17"/>
      <c r="C9" s="17"/>
      <c r="D9" s="17"/>
      <c r="E9" s="17"/>
      <c r="F9" s="17">
        <v>0</v>
      </c>
      <c r="G9" s="72"/>
      <c r="H9" s="73">
        <v>0</v>
      </c>
      <c r="I9" s="17">
        <v>0</v>
      </c>
      <c r="J9" s="17">
        <v>0</v>
      </c>
      <c r="K9" s="17">
        <v>0</v>
      </c>
      <c r="L9" s="17">
        <v>0</v>
      </c>
      <c r="M9" s="16">
        <v>0</v>
      </c>
      <c r="N9" s="78"/>
      <c r="O9" s="78"/>
      <c r="P9" s="78"/>
      <c r="Q9" s="78"/>
    </row>
    <row r="10" ht="32.1" customHeight="1"/>
    <row r="11" ht="32.1" customHeight="1"/>
    <row r="12" ht="32.1" customHeight="1"/>
    <row r="13" ht="32.1" customHeight="1"/>
    <row r="14" ht="32.1" customHeight="1"/>
    <row r="15" ht="32.1" customHeight="1"/>
    <row r="16" ht="32.1" customHeight="1"/>
    <row r="17" ht="32.1" customHeight="1"/>
    <row r="18" ht="32.1" customHeight="1"/>
    <row r="19" ht="32.1" customHeight="1"/>
    <row r="20" ht="32.1" customHeight="1"/>
    <row r="21" ht="32.1" customHeight="1"/>
    <row r="22" ht="32.1" customHeight="1"/>
  </sheetData>
  <mergeCells count="20">
    <mergeCell ref="C4:E4"/>
    <mergeCell ref="I4:K4"/>
    <mergeCell ref="M4:Q4"/>
    <mergeCell ref="A4:A6"/>
    <mergeCell ref="B4:B6"/>
    <mergeCell ref="C5:C6"/>
    <mergeCell ref="D5:D6"/>
    <mergeCell ref="E5:E6"/>
    <mergeCell ref="F5:F6"/>
    <mergeCell ref="G4:G6"/>
    <mergeCell ref="H4:H6"/>
    <mergeCell ref="I5:I6"/>
    <mergeCell ref="J5:J6"/>
    <mergeCell ref="K5:K6"/>
    <mergeCell ref="L4:L6"/>
    <mergeCell ref="M5:M6"/>
    <mergeCell ref="N5:N6"/>
    <mergeCell ref="O5:O6"/>
    <mergeCell ref="P5:P6"/>
    <mergeCell ref="Q5:Q6"/>
  </mergeCells>
  <printOptions horizontalCentered="1" verticalCentered="1"/>
  <pageMargins left="0.196527777777778" right="0.196527777777778" top="0.786805555555556" bottom="0.590277777777778" header="0" footer="0"/>
  <pageSetup paperSize="9" scale="80"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showZeros="0" workbookViewId="0">
      <selection activeCell="E9" sqref="E9"/>
    </sheetView>
  </sheetViews>
  <sheetFormatPr defaultColWidth="9.16666666666667" defaultRowHeight="11.25"/>
  <cols>
    <col min="1" max="1" width="41.3333333333333" customWidth="1"/>
    <col min="2" max="2" width="17.3333333333333" customWidth="1"/>
    <col min="3" max="7" width="16.5" customWidth="1"/>
  </cols>
  <sheetData>
    <row r="1" ht="18" customHeight="1" spans="1:7">
      <c r="A1" s="2" t="s">
        <v>281</v>
      </c>
      <c r="B1" s="49"/>
      <c r="C1" s="49"/>
      <c r="D1" s="49"/>
      <c r="E1" s="49"/>
      <c r="F1" s="49"/>
      <c r="G1" s="49"/>
    </row>
    <row r="2" ht="27" customHeight="1" spans="1:7">
      <c r="A2" s="3" t="s">
        <v>282</v>
      </c>
      <c r="B2" s="3"/>
      <c r="C2" s="3"/>
      <c r="D2" s="3"/>
      <c r="E2" s="3"/>
      <c r="F2" s="3"/>
      <c r="G2" s="3"/>
    </row>
    <row r="3" ht="22.5" customHeight="1" spans="1:7">
      <c r="A3" s="50" t="s">
        <v>2</v>
      </c>
      <c r="B3" s="51"/>
      <c r="C3" s="51"/>
      <c r="D3" s="51"/>
      <c r="E3" s="51"/>
      <c r="F3" s="51"/>
      <c r="G3" s="22" t="s">
        <v>84</v>
      </c>
    </row>
    <row r="4" ht="25.5" customHeight="1" spans="1:7">
      <c r="A4" s="14" t="s">
        <v>88</v>
      </c>
      <c r="B4" s="14" t="s">
        <v>283</v>
      </c>
      <c r="C4" s="14"/>
      <c r="D4" s="14"/>
      <c r="E4" s="14"/>
      <c r="F4" s="14"/>
      <c r="G4" s="14"/>
    </row>
    <row r="5" ht="25.5" customHeight="1" spans="1:7">
      <c r="A5" s="14"/>
      <c r="B5" s="14" t="s">
        <v>95</v>
      </c>
      <c r="C5" s="14" t="s">
        <v>209</v>
      </c>
      <c r="D5" s="14" t="s">
        <v>284</v>
      </c>
      <c r="E5" s="52" t="s">
        <v>285</v>
      </c>
      <c r="F5" s="52"/>
      <c r="G5" s="14" t="s">
        <v>286</v>
      </c>
    </row>
    <row r="6" ht="27.75" customHeight="1" spans="1:7">
      <c r="A6" s="14"/>
      <c r="B6" s="14"/>
      <c r="C6" s="14"/>
      <c r="D6" s="14"/>
      <c r="E6" s="14" t="s">
        <v>287</v>
      </c>
      <c r="F6" s="14" t="s">
        <v>213</v>
      </c>
      <c r="G6" s="14"/>
    </row>
    <row r="7" s="1" customFormat="1" ht="30" customHeight="1" spans="1:7">
      <c r="A7" s="53" t="s">
        <v>105</v>
      </c>
      <c r="B7" s="16">
        <v>18</v>
      </c>
      <c r="C7" s="16">
        <v>14.8</v>
      </c>
      <c r="D7" s="16">
        <v>3.2</v>
      </c>
      <c r="E7" s="16"/>
      <c r="F7" s="16"/>
      <c r="G7" s="16"/>
    </row>
    <row r="8" ht="30" customHeight="1" spans="1:8">
      <c r="A8" s="53" t="s">
        <v>107</v>
      </c>
      <c r="B8" s="16">
        <f>SUM(C8:D8)</f>
        <v>18</v>
      </c>
      <c r="C8" s="16">
        <v>14.8</v>
      </c>
      <c r="D8" s="16">
        <v>3.2</v>
      </c>
      <c r="E8" s="16"/>
      <c r="F8" s="16">
        <v>3.2</v>
      </c>
      <c r="G8" s="16"/>
      <c r="H8" s="20"/>
    </row>
    <row r="9" ht="30" customHeight="1" spans="1:7">
      <c r="A9" s="53"/>
      <c r="B9" s="16"/>
      <c r="C9" s="16"/>
      <c r="D9" s="16"/>
      <c r="E9" s="16"/>
      <c r="F9" s="16"/>
      <c r="G9" s="16"/>
    </row>
    <row r="10" ht="18" customHeight="1" spans="1:8">
      <c r="A10" s="2" t="s">
        <v>288</v>
      </c>
      <c r="B10" s="20"/>
      <c r="C10" s="20"/>
      <c r="D10" s="20"/>
      <c r="E10" s="20"/>
      <c r="F10" s="20"/>
      <c r="G10" s="20"/>
      <c r="H10" s="20"/>
    </row>
    <row r="11" ht="18" customHeight="1" spans="1:7">
      <c r="A11" s="2" t="s">
        <v>289</v>
      </c>
      <c r="B11" s="20"/>
      <c r="C11" s="20"/>
      <c r="D11" s="20"/>
      <c r="E11" s="20"/>
      <c r="F11" s="20"/>
      <c r="G11" s="20"/>
    </row>
    <row r="12" ht="18" customHeight="1" spans="1:7">
      <c r="A12" s="2"/>
      <c r="C12" s="20"/>
      <c r="D12" s="20"/>
      <c r="E12" s="20"/>
      <c r="F12" s="20"/>
      <c r="G12" s="20"/>
    </row>
    <row r="13" ht="30" customHeight="1" spans="3:9">
      <c r="C13" s="20"/>
      <c r="F13" s="20"/>
      <c r="I13" s="20"/>
    </row>
    <row r="14" ht="30" customHeight="1" spans="5:7">
      <c r="E14" s="20"/>
      <c r="F14" s="20"/>
      <c r="G14" s="20"/>
    </row>
    <row r="15" ht="30" customHeight="1"/>
    <row r="16" ht="30" customHeight="1"/>
    <row r="17" ht="30" customHeight="1" spans="5:5">
      <c r="E17" s="20"/>
    </row>
    <row r="18" ht="30" customHeight="1" spans="4:4">
      <c r="D18" s="20"/>
    </row>
  </sheetData>
  <mergeCells count="8">
    <mergeCell ref="A3:F3"/>
    <mergeCell ref="B4:G4"/>
    <mergeCell ref="E5:F5"/>
    <mergeCell ref="A4:A6"/>
    <mergeCell ref="B5:B6"/>
    <mergeCell ref="C5:C6"/>
    <mergeCell ref="D5:D6"/>
    <mergeCell ref="G5:G6"/>
  </mergeCells>
  <printOptions horizontalCentered="1" verticalCentered="1"/>
  <pageMargins left="0.747916666666667" right="0.747916666666667" top="0.393055555555556" bottom="0.393055555555556" header="0.4" footer="0.511805555555556"/>
  <pageSetup paperSize="9" orientation="landscape"/>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GridLines="0" showZeros="0" workbookViewId="0">
      <selection activeCell="N7" sqref="N7"/>
    </sheetView>
  </sheetViews>
  <sheetFormatPr defaultColWidth="9.16666666666667" defaultRowHeight="11.25"/>
  <cols>
    <col min="1" max="1" width="11.5" customWidth="1"/>
    <col min="2" max="2" width="27.6666666666667" style="35" customWidth="1"/>
    <col min="3" max="3" width="10.8333333333333" customWidth="1"/>
    <col min="4" max="6" width="13.5" customWidth="1"/>
    <col min="7" max="11" width="23.6666666666667" customWidth="1"/>
  </cols>
  <sheetData>
    <row r="1" ht="18" customHeight="1" spans="1:1">
      <c r="A1" s="2" t="s">
        <v>290</v>
      </c>
    </row>
    <row r="2" ht="26.25" customHeight="1" spans="1:11">
      <c r="A2" s="36" t="s">
        <v>291</v>
      </c>
      <c r="B2" s="36"/>
      <c r="C2" s="36"/>
      <c r="D2" s="36"/>
      <c r="E2" s="36"/>
      <c r="F2" s="36"/>
      <c r="G2" s="36"/>
      <c r="H2" s="36"/>
      <c r="I2" s="36"/>
      <c r="J2" s="36"/>
      <c r="K2" s="36"/>
    </row>
    <row r="3" ht="26.25" customHeight="1" spans="1:11">
      <c r="A3" s="37" t="s">
        <v>2</v>
      </c>
      <c r="B3" s="38"/>
      <c r="C3" s="38"/>
      <c r="D3" s="38"/>
      <c r="E3" s="38"/>
      <c r="F3" s="38"/>
      <c r="G3" s="38"/>
      <c r="H3" s="38"/>
      <c r="I3" s="38"/>
      <c r="J3" s="38"/>
      <c r="K3" s="38"/>
    </row>
    <row r="4" ht="45.75" customHeight="1" spans="1:11">
      <c r="A4" s="39" t="s">
        <v>87</v>
      </c>
      <c r="B4" s="39" t="s">
        <v>292</v>
      </c>
      <c r="C4" s="40" t="s">
        <v>293</v>
      </c>
      <c r="D4" s="39" t="s">
        <v>294</v>
      </c>
      <c r="E4" s="41" t="s">
        <v>295</v>
      </c>
      <c r="F4" s="39" t="s">
        <v>296</v>
      </c>
      <c r="G4" s="39" t="s">
        <v>297</v>
      </c>
      <c r="H4" s="39" t="s">
        <v>298</v>
      </c>
      <c r="I4" s="39" t="s">
        <v>299</v>
      </c>
      <c r="J4" s="39" t="s">
        <v>300</v>
      </c>
      <c r="K4" s="41" t="s">
        <v>301</v>
      </c>
    </row>
    <row r="5" ht="80.25" customHeight="1" spans="1:11">
      <c r="A5" s="42"/>
      <c r="B5" s="43"/>
      <c r="C5" s="43"/>
      <c r="D5" s="44"/>
      <c r="E5" s="44"/>
      <c r="F5" s="45"/>
      <c r="G5" s="45"/>
      <c r="H5" s="45"/>
      <c r="I5" s="45"/>
      <c r="J5" s="45"/>
      <c r="K5" s="48"/>
    </row>
    <row r="6" s="1" customFormat="1" ht="80.25" customHeight="1" spans="1:11">
      <c r="A6" s="46"/>
      <c r="B6" s="43"/>
      <c r="C6" s="43"/>
      <c r="D6" s="44"/>
      <c r="E6" s="44"/>
      <c r="F6" s="45"/>
      <c r="G6" s="45"/>
      <c r="H6" s="45"/>
      <c r="I6" s="45"/>
      <c r="J6" s="45"/>
      <c r="K6" s="48"/>
    </row>
    <row r="7" ht="80.25" customHeight="1" spans="1:11">
      <c r="A7" s="46"/>
      <c r="B7" s="43"/>
      <c r="C7" s="43"/>
      <c r="D7" s="44"/>
      <c r="E7" s="44"/>
      <c r="F7" s="45"/>
      <c r="G7" s="45"/>
      <c r="H7" s="45"/>
      <c r="I7" s="45"/>
      <c r="J7" s="45"/>
      <c r="K7" s="48"/>
    </row>
    <row r="8" ht="80.25" customHeight="1" spans="1:11">
      <c r="A8" s="46"/>
      <c r="B8" s="43"/>
      <c r="C8" s="43"/>
      <c r="D8" s="44"/>
      <c r="E8" s="44"/>
      <c r="F8" s="45"/>
      <c r="G8" s="45"/>
      <c r="H8" s="45"/>
      <c r="I8" s="45"/>
      <c r="J8" s="45"/>
      <c r="K8" s="48"/>
    </row>
    <row r="9" ht="26.25" customHeight="1" spans="1:11">
      <c r="A9" s="2"/>
      <c r="B9" s="47"/>
      <c r="C9" s="20"/>
      <c r="D9" s="20"/>
      <c r="E9" s="20"/>
      <c r="F9" s="20"/>
      <c r="G9" s="20"/>
      <c r="H9" s="20"/>
      <c r="I9" s="20"/>
      <c r="J9" s="20"/>
      <c r="K9" s="20"/>
    </row>
    <row r="10" ht="26.1" customHeight="1" spans="2:10">
      <c r="B10" s="47"/>
      <c r="C10" s="20"/>
      <c r="D10" s="20"/>
      <c r="E10" s="20"/>
      <c r="F10" s="20"/>
      <c r="J10" s="20"/>
    </row>
    <row r="11" ht="26.1" customHeight="1" spans="4:6">
      <c r="D11" s="20"/>
      <c r="E11" s="20"/>
      <c r="F11" s="20"/>
    </row>
  </sheetData>
  <mergeCells count="2">
    <mergeCell ref="A2:K2"/>
    <mergeCell ref="A3:K3"/>
  </mergeCells>
  <printOptions horizontalCentered="1" verticalCentered="1"/>
  <pageMargins left="0.590277777777778" right="0.393055555555556" top="0.590277777777778" bottom="0.393055555555556" header="0.196527777777778" footer="0.196527777777778"/>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showGridLines="0" showZeros="0" workbookViewId="0">
      <selection activeCell="A8" sqref="A8:D17"/>
    </sheetView>
  </sheetViews>
  <sheetFormatPr defaultColWidth="9.16666666666667" defaultRowHeight="12.75" customHeight="1"/>
  <cols>
    <col min="1" max="1" width="11.1666666666667" style="1" customWidth="1"/>
    <col min="2" max="2" width="7.66666666666667" style="1" customWidth="1"/>
    <col min="3" max="3" width="5.5" style="1" customWidth="1"/>
    <col min="4" max="4" width="29.3333333333333" style="1" customWidth="1"/>
    <col min="5" max="5" width="15.1666666666667" style="1" customWidth="1"/>
    <col min="6" max="6" width="12.8333333333333" style="1" customWidth="1"/>
    <col min="7" max="7" width="11.3333333333333" style="1" customWidth="1"/>
    <col min="8" max="8" width="12.8333333333333" style="1" customWidth="1"/>
    <col min="9" max="9" width="12.6666666666667" style="1" customWidth="1"/>
    <col min="10" max="10" width="9.83333333333333" style="1" customWidth="1"/>
    <col min="11" max="11" width="11.3333333333333" style="1" customWidth="1"/>
    <col min="12" max="14" width="13.5" style="1" customWidth="1"/>
    <col min="15" max="15" width="8" style="1" customWidth="1"/>
    <col min="16" max="16384" width="9.16666666666667" style="1"/>
  </cols>
  <sheetData>
    <row r="1" ht="23.25" customHeight="1" spans="1:16">
      <c r="A1" s="181" t="s">
        <v>108</v>
      </c>
      <c r="B1" s="80"/>
      <c r="C1" s="80"/>
      <c r="D1" s="80"/>
      <c r="E1" s="80"/>
      <c r="F1" s="80"/>
      <c r="G1" s="54"/>
      <c r="H1" s="54"/>
      <c r="I1" s="54"/>
      <c r="J1" s="54"/>
      <c r="K1" s="54"/>
      <c r="L1" s="54"/>
      <c r="M1" s="21"/>
      <c r="N1" s="21"/>
      <c r="O1" s="54"/>
      <c r="P1" s="54"/>
    </row>
    <row r="2" ht="23.25" customHeight="1" spans="1:16">
      <c r="A2" s="185" t="s">
        <v>109</v>
      </c>
      <c r="B2" s="185"/>
      <c r="C2" s="185"/>
      <c r="D2" s="185"/>
      <c r="E2" s="185"/>
      <c r="F2" s="185"/>
      <c r="G2" s="185"/>
      <c r="H2" s="185"/>
      <c r="I2" s="185"/>
      <c r="J2" s="185"/>
      <c r="K2" s="185"/>
      <c r="L2" s="185"/>
      <c r="M2" s="185"/>
      <c r="N2" s="185"/>
      <c r="O2" s="54"/>
      <c r="P2" s="54"/>
    </row>
    <row r="3" ht="23.25" customHeight="1" spans="1:20">
      <c r="A3" s="109" t="s">
        <v>2</v>
      </c>
      <c r="B3" s="109"/>
      <c r="C3" s="109"/>
      <c r="D3" s="109"/>
      <c r="E3" s="109"/>
      <c r="F3" s="109"/>
      <c r="G3" s="186"/>
      <c r="H3" s="186"/>
      <c r="I3" s="186"/>
      <c r="J3" s="186"/>
      <c r="K3" s="186"/>
      <c r="L3" s="186"/>
      <c r="O3" s="54"/>
      <c r="P3" s="54"/>
      <c r="S3" s="74" t="s">
        <v>84</v>
      </c>
      <c r="T3" s="74"/>
    </row>
    <row r="4" ht="21" customHeight="1" spans="1:20">
      <c r="A4" s="145" t="s">
        <v>110</v>
      </c>
      <c r="B4" s="145"/>
      <c r="C4" s="145"/>
      <c r="D4" s="145"/>
      <c r="E4" s="97" t="s">
        <v>86</v>
      </c>
      <c r="F4" s="63" t="s">
        <v>89</v>
      </c>
      <c r="G4" s="64"/>
      <c r="H4" s="64"/>
      <c r="I4" s="65"/>
      <c r="J4" s="66" t="s">
        <v>90</v>
      </c>
      <c r="K4" s="66" t="s">
        <v>91</v>
      </c>
      <c r="L4" s="63" t="s">
        <v>92</v>
      </c>
      <c r="M4" s="64"/>
      <c r="N4" s="75"/>
      <c r="O4" s="66" t="s">
        <v>93</v>
      </c>
      <c r="P4" s="63" t="s">
        <v>94</v>
      </c>
      <c r="Q4" s="64"/>
      <c r="R4" s="64"/>
      <c r="S4" s="64"/>
      <c r="T4" s="75"/>
    </row>
    <row r="5" ht="21" customHeight="1" spans="1:20">
      <c r="A5" s="187" t="s">
        <v>111</v>
      </c>
      <c r="B5" s="188"/>
      <c r="C5" s="29"/>
      <c r="D5" s="97" t="s">
        <v>112</v>
      </c>
      <c r="E5" s="101"/>
      <c r="F5" s="66" t="s">
        <v>95</v>
      </c>
      <c r="G5" s="66" t="s">
        <v>96</v>
      </c>
      <c r="H5" s="68" t="s">
        <v>97</v>
      </c>
      <c r="I5" s="66" t="s">
        <v>98</v>
      </c>
      <c r="J5" s="69"/>
      <c r="K5" s="69"/>
      <c r="L5" s="66" t="s">
        <v>95</v>
      </c>
      <c r="M5" s="66" t="s">
        <v>99</v>
      </c>
      <c r="N5" s="66" t="s">
        <v>100</v>
      </c>
      <c r="O5" s="69"/>
      <c r="P5" s="66" t="s">
        <v>95</v>
      </c>
      <c r="Q5" s="66" t="s">
        <v>101</v>
      </c>
      <c r="R5" s="66" t="s">
        <v>102</v>
      </c>
      <c r="S5" s="66" t="s">
        <v>103</v>
      </c>
      <c r="T5" s="66" t="s">
        <v>104</v>
      </c>
    </row>
    <row r="6" ht="36" customHeight="1" spans="1:20">
      <c r="A6" s="97" t="s">
        <v>113</v>
      </c>
      <c r="B6" s="97" t="s">
        <v>114</v>
      </c>
      <c r="C6" s="189" t="s">
        <v>115</v>
      </c>
      <c r="D6" s="62"/>
      <c r="E6" s="101"/>
      <c r="F6" s="69"/>
      <c r="G6" s="69"/>
      <c r="H6" s="70"/>
      <c r="I6" s="69"/>
      <c r="J6" s="69"/>
      <c r="K6" s="69"/>
      <c r="L6" s="69"/>
      <c r="M6" s="69"/>
      <c r="N6" s="69"/>
      <c r="O6" s="69"/>
      <c r="P6" s="69"/>
      <c r="Q6" s="69"/>
      <c r="R6" s="69"/>
      <c r="S6" s="69"/>
      <c r="T6" s="69"/>
    </row>
    <row r="7" ht="27" customHeight="1" spans="1:20">
      <c r="A7" s="88"/>
      <c r="B7" s="88"/>
      <c r="C7" s="88"/>
      <c r="D7" s="89" t="s">
        <v>105</v>
      </c>
      <c r="E7" s="16">
        <f t="shared" ref="E7:G7" si="0">SUM(E8:E17)</f>
        <v>4011.95</v>
      </c>
      <c r="F7" s="16">
        <f t="shared" si="0"/>
        <v>768.33</v>
      </c>
      <c r="G7" s="16">
        <f t="shared" si="0"/>
        <v>768.33</v>
      </c>
      <c r="H7" s="72"/>
      <c r="I7" s="73"/>
      <c r="J7" s="17"/>
      <c r="K7" s="17"/>
      <c r="L7" s="17">
        <f t="shared" ref="L7:Q7" si="1">SUM(L8:L17)</f>
        <v>530</v>
      </c>
      <c r="M7" s="17">
        <f t="shared" si="1"/>
        <v>530</v>
      </c>
      <c r="N7" s="16"/>
      <c r="O7" s="76">
        <f t="shared" si="1"/>
        <v>2388.94</v>
      </c>
      <c r="P7" s="76">
        <f t="shared" si="1"/>
        <v>324.68</v>
      </c>
      <c r="Q7" s="76">
        <f t="shared" si="1"/>
        <v>324.68</v>
      </c>
      <c r="R7" s="166"/>
      <c r="S7" s="166"/>
      <c r="T7" s="166"/>
    </row>
    <row r="8" ht="27" customHeight="1" spans="1:20">
      <c r="A8" s="88" t="s">
        <v>116</v>
      </c>
      <c r="B8" s="88" t="s">
        <v>117</v>
      </c>
      <c r="C8" s="88" t="s">
        <v>118</v>
      </c>
      <c r="D8" s="89" t="s">
        <v>119</v>
      </c>
      <c r="E8" s="17">
        <v>1030.93</v>
      </c>
      <c r="F8" s="17">
        <v>275.66</v>
      </c>
      <c r="G8" s="17">
        <f>232.4+43.26</f>
        <v>275.66</v>
      </c>
      <c r="H8" s="72"/>
      <c r="I8" s="73"/>
      <c r="J8" s="17"/>
      <c r="K8" s="17"/>
      <c r="L8" s="17"/>
      <c r="M8" s="17"/>
      <c r="N8" s="16"/>
      <c r="O8" s="76">
        <v>535.93</v>
      </c>
      <c r="P8" s="76">
        <v>219.34</v>
      </c>
      <c r="Q8" s="166">
        <v>219.34</v>
      </c>
      <c r="R8" s="166"/>
      <c r="S8" s="166"/>
      <c r="T8" s="166"/>
    </row>
    <row r="9" ht="27" customHeight="1" spans="1:21">
      <c r="A9" s="88" t="s">
        <v>120</v>
      </c>
      <c r="B9" s="88" t="s">
        <v>121</v>
      </c>
      <c r="C9" s="88" t="s">
        <v>122</v>
      </c>
      <c r="D9" s="89" t="s">
        <v>123</v>
      </c>
      <c r="E9" s="17">
        <f t="shared" ref="E9:E13" si="2">F9+L9+O9+P9</f>
        <v>74.61</v>
      </c>
      <c r="F9" s="17">
        <v>29.4</v>
      </c>
      <c r="G9" s="17">
        <v>29.4</v>
      </c>
      <c r="H9" s="72"/>
      <c r="I9" s="73"/>
      <c r="J9" s="17"/>
      <c r="K9" s="17"/>
      <c r="L9" s="17">
        <v>30</v>
      </c>
      <c r="M9" s="17">
        <v>30</v>
      </c>
      <c r="N9" s="16"/>
      <c r="O9" s="76"/>
      <c r="P9" s="76">
        <v>15.21</v>
      </c>
      <c r="Q9" s="190">
        <v>15.21</v>
      </c>
      <c r="R9" s="190"/>
      <c r="S9" s="190"/>
      <c r="T9" s="190"/>
      <c r="U9" s="192"/>
    </row>
    <row r="10" ht="27" customHeight="1" spans="1:21">
      <c r="A10" s="88" t="s">
        <v>124</v>
      </c>
      <c r="B10" s="88" t="s">
        <v>118</v>
      </c>
      <c r="C10" s="88" t="s">
        <v>118</v>
      </c>
      <c r="D10" s="89" t="s">
        <v>125</v>
      </c>
      <c r="E10" s="17">
        <f t="shared" si="2"/>
        <v>38.43</v>
      </c>
      <c r="F10" s="17">
        <v>25.98</v>
      </c>
      <c r="G10" s="17">
        <v>25.98</v>
      </c>
      <c r="H10" s="72"/>
      <c r="I10" s="73"/>
      <c r="J10" s="17"/>
      <c r="K10" s="17"/>
      <c r="L10" s="17">
        <v>12</v>
      </c>
      <c r="M10" s="17">
        <v>12</v>
      </c>
      <c r="N10" s="16"/>
      <c r="O10" s="190"/>
      <c r="P10" s="190">
        <v>0.45</v>
      </c>
      <c r="Q10" s="190">
        <v>0.45</v>
      </c>
      <c r="R10" s="190"/>
      <c r="S10" s="190"/>
      <c r="T10" s="190"/>
      <c r="U10" s="192"/>
    </row>
    <row r="11" ht="27" customHeight="1" spans="1:21">
      <c r="A11" s="88" t="s">
        <v>126</v>
      </c>
      <c r="B11" s="88" t="s">
        <v>122</v>
      </c>
      <c r="C11" s="88" t="s">
        <v>118</v>
      </c>
      <c r="D11" s="89" t="s">
        <v>127</v>
      </c>
      <c r="E11" s="17">
        <f t="shared" si="2"/>
        <v>55.98</v>
      </c>
      <c r="F11" s="17">
        <v>24.25</v>
      </c>
      <c r="G11" s="17">
        <v>24.25</v>
      </c>
      <c r="H11" s="72"/>
      <c r="I11" s="73"/>
      <c r="J11" s="17"/>
      <c r="K11" s="17"/>
      <c r="L11" s="17">
        <v>30</v>
      </c>
      <c r="M11" s="17">
        <v>30</v>
      </c>
      <c r="N11" s="16"/>
      <c r="O11" s="190"/>
      <c r="P11" s="190">
        <v>1.73</v>
      </c>
      <c r="Q11" s="190">
        <v>1.73</v>
      </c>
      <c r="R11" s="190"/>
      <c r="S11" s="190"/>
      <c r="T11" s="190"/>
      <c r="U11" s="192"/>
    </row>
    <row r="12" ht="27" customHeight="1" spans="1:21">
      <c r="A12" s="88" t="s">
        <v>128</v>
      </c>
      <c r="B12" s="88" t="s">
        <v>118</v>
      </c>
      <c r="C12" s="88" t="s">
        <v>129</v>
      </c>
      <c r="D12" s="89" t="s">
        <v>130</v>
      </c>
      <c r="E12" s="17">
        <f t="shared" si="2"/>
        <v>239.86</v>
      </c>
      <c r="F12" s="17">
        <v>114.9</v>
      </c>
      <c r="G12" s="17">
        <f>74.17+40.73</f>
        <v>114.9</v>
      </c>
      <c r="H12" s="72"/>
      <c r="I12" s="73"/>
      <c r="J12" s="17"/>
      <c r="K12" s="17"/>
      <c r="L12" s="17">
        <v>120</v>
      </c>
      <c r="M12" s="17">
        <v>120</v>
      </c>
      <c r="N12" s="16"/>
      <c r="O12" s="190"/>
      <c r="P12" s="190">
        <v>4.96</v>
      </c>
      <c r="Q12" s="190">
        <f>0.75+4.21</f>
        <v>4.96</v>
      </c>
      <c r="R12" s="190"/>
      <c r="S12" s="190"/>
      <c r="T12" s="190"/>
      <c r="U12" s="192"/>
    </row>
    <row r="13" ht="27" customHeight="1" spans="1:21">
      <c r="A13" s="88" t="s">
        <v>128</v>
      </c>
      <c r="B13" s="88" t="s">
        <v>131</v>
      </c>
      <c r="C13" s="88" t="s">
        <v>129</v>
      </c>
      <c r="D13" s="89" t="s">
        <v>132</v>
      </c>
      <c r="E13" s="17">
        <f t="shared" si="2"/>
        <v>32.89</v>
      </c>
      <c r="F13" s="17">
        <f t="shared" ref="F13:F16" si="3">G13+H13+I13</f>
        <v>22.52</v>
      </c>
      <c r="G13" s="17">
        <v>22.52</v>
      </c>
      <c r="H13" s="72"/>
      <c r="I13" s="73"/>
      <c r="J13" s="17"/>
      <c r="K13" s="17"/>
      <c r="L13" s="17">
        <f t="shared" ref="L13:L17" si="4">M13+N13</f>
        <v>10</v>
      </c>
      <c r="M13" s="17">
        <v>10</v>
      </c>
      <c r="N13" s="16"/>
      <c r="O13" s="190"/>
      <c r="P13" s="190">
        <f t="shared" ref="P13:P17" si="5">Q13+R13+S13+T13</f>
        <v>0.37</v>
      </c>
      <c r="Q13" s="190">
        <v>0.37</v>
      </c>
      <c r="R13" s="190"/>
      <c r="S13" s="190"/>
      <c r="T13" s="190"/>
      <c r="U13" s="192"/>
    </row>
    <row r="14" ht="27" customHeight="1" spans="1:21">
      <c r="A14" s="88" t="s">
        <v>128</v>
      </c>
      <c r="B14" s="88" t="s">
        <v>117</v>
      </c>
      <c r="C14" s="88" t="s">
        <v>129</v>
      </c>
      <c r="D14" s="89" t="s">
        <v>133</v>
      </c>
      <c r="E14" s="17">
        <f t="shared" ref="E14:E19" si="6">F14+L14+O14+P14</f>
        <v>35.26</v>
      </c>
      <c r="F14" s="17">
        <f t="shared" si="3"/>
        <v>18.82</v>
      </c>
      <c r="G14" s="17">
        <v>18.82</v>
      </c>
      <c r="H14" s="72"/>
      <c r="I14" s="73"/>
      <c r="J14" s="17"/>
      <c r="K14" s="17"/>
      <c r="L14" s="17">
        <f t="shared" si="4"/>
        <v>15</v>
      </c>
      <c r="M14" s="17">
        <v>15</v>
      </c>
      <c r="N14" s="16"/>
      <c r="O14" s="190"/>
      <c r="P14" s="190">
        <f t="shared" si="5"/>
        <v>1.44</v>
      </c>
      <c r="Q14" s="190">
        <v>1.44</v>
      </c>
      <c r="R14" s="190"/>
      <c r="S14" s="190"/>
      <c r="T14" s="190"/>
      <c r="U14" s="192"/>
    </row>
    <row r="15" ht="27" customHeight="1" spans="1:21">
      <c r="A15" s="88" t="s">
        <v>134</v>
      </c>
      <c r="B15" s="88" t="s">
        <v>118</v>
      </c>
      <c r="C15" s="88" t="s">
        <v>135</v>
      </c>
      <c r="D15" s="89" t="s">
        <v>130</v>
      </c>
      <c r="E15" s="17">
        <f t="shared" si="6"/>
        <v>29.16</v>
      </c>
      <c r="F15" s="17">
        <f t="shared" si="3"/>
        <v>15.96</v>
      </c>
      <c r="G15" s="17">
        <v>15.96</v>
      </c>
      <c r="H15" s="72"/>
      <c r="I15" s="73"/>
      <c r="J15" s="17"/>
      <c r="K15" s="17"/>
      <c r="L15" s="17">
        <f t="shared" si="4"/>
        <v>13</v>
      </c>
      <c r="M15" s="17">
        <v>13</v>
      </c>
      <c r="N15" s="16"/>
      <c r="O15" s="190"/>
      <c r="P15" s="190">
        <f t="shared" si="5"/>
        <v>0.2</v>
      </c>
      <c r="Q15" s="190">
        <v>0.2</v>
      </c>
      <c r="R15" s="190"/>
      <c r="S15" s="190"/>
      <c r="T15" s="190"/>
      <c r="U15" s="192"/>
    </row>
    <row r="16" ht="27" customHeight="1" spans="1:21">
      <c r="A16" s="88" t="s">
        <v>128</v>
      </c>
      <c r="B16" s="88" t="s">
        <v>121</v>
      </c>
      <c r="C16" s="88" t="s">
        <v>136</v>
      </c>
      <c r="D16" s="89" t="s">
        <v>137</v>
      </c>
      <c r="E16" s="17">
        <f t="shared" si="6"/>
        <v>2093.85</v>
      </c>
      <c r="F16" s="17">
        <f t="shared" si="3"/>
        <v>240.84</v>
      </c>
      <c r="G16" s="17">
        <v>240.84</v>
      </c>
      <c r="H16" s="72"/>
      <c r="I16" s="73"/>
      <c r="J16" s="17"/>
      <c r="K16" s="17"/>
      <c r="L16" s="17">
        <f t="shared" si="4"/>
        <v>0</v>
      </c>
      <c r="M16" s="17"/>
      <c r="N16" s="16"/>
      <c r="O16" s="190">
        <v>1853.01</v>
      </c>
      <c r="P16" s="190">
        <f t="shared" si="5"/>
        <v>0</v>
      </c>
      <c r="Q16" s="190"/>
      <c r="R16" s="190"/>
      <c r="S16" s="190"/>
      <c r="T16" s="190"/>
      <c r="U16" s="192"/>
    </row>
    <row r="17" ht="27" customHeight="1" spans="1:21">
      <c r="A17" s="88" t="s">
        <v>138</v>
      </c>
      <c r="B17" s="88" t="s">
        <v>139</v>
      </c>
      <c r="C17" s="88" t="s">
        <v>118</v>
      </c>
      <c r="D17" s="89" t="s">
        <v>140</v>
      </c>
      <c r="E17" s="17">
        <f t="shared" si="6"/>
        <v>380.98</v>
      </c>
      <c r="F17" s="17"/>
      <c r="G17" s="17"/>
      <c r="H17" s="72"/>
      <c r="I17" s="73"/>
      <c r="J17" s="17"/>
      <c r="K17" s="17"/>
      <c r="L17" s="17">
        <f t="shared" si="4"/>
        <v>300</v>
      </c>
      <c r="M17" s="17">
        <v>300</v>
      </c>
      <c r="N17" s="16"/>
      <c r="O17" s="190"/>
      <c r="P17" s="190">
        <f t="shared" si="5"/>
        <v>80.98</v>
      </c>
      <c r="Q17" s="190">
        <v>80.98</v>
      </c>
      <c r="R17" s="190"/>
      <c r="S17" s="190"/>
      <c r="T17" s="190"/>
      <c r="U17" s="192"/>
    </row>
    <row r="18" ht="27" customHeight="1" spans="1:21">
      <c r="A18" s="88"/>
      <c r="B18" s="88"/>
      <c r="C18" s="88"/>
      <c r="D18" s="89"/>
      <c r="E18" s="17">
        <f t="shared" si="6"/>
        <v>0</v>
      </c>
      <c r="F18" s="17">
        <f>G18+H18+I18</f>
        <v>0</v>
      </c>
      <c r="G18" s="17"/>
      <c r="H18" s="72"/>
      <c r="I18" s="73"/>
      <c r="J18" s="17"/>
      <c r="K18" s="17"/>
      <c r="L18" s="17"/>
      <c r="M18" s="17"/>
      <c r="N18" s="16"/>
      <c r="O18" s="190"/>
      <c r="P18" s="190"/>
      <c r="Q18" s="190"/>
      <c r="R18" s="190"/>
      <c r="S18" s="190"/>
      <c r="T18" s="190"/>
      <c r="U18" s="192"/>
    </row>
    <row r="19" ht="27" customHeight="1" spans="1:21">
      <c r="A19" s="88"/>
      <c r="B19" s="88"/>
      <c r="C19" s="88"/>
      <c r="D19" s="89"/>
      <c r="E19" s="17">
        <f t="shared" si="6"/>
        <v>0</v>
      </c>
      <c r="F19" s="17"/>
      <c r="G19" s="17"/>
      <c r="H19" s="72"/>
      <c r="I19" s="73"/>
      <c r="J19" s="17"/>
      <c r="K19" s="17"/>
      <c r="L19" s="17"/>
      <c r="M19" s="17"/>
      <c r="N19" s="16"/>
      <c r="O19" s="190"/>
      <c r="P19" s="190"/>
      <c r="Q19" s="190"/>
      <c r="R19" s="190"/>
      <c r="S19" s="190"/>
      <c r="T19" s="190"/>
      <c r="U19" s="192"/>
    </row>
    <row r="20" ht="27" customHeight="1" spans="1:21">
      <c r="A20" s="88"/>
      <c r="B20" s="88"/>
      <c r="C20" s="88"/>
      <c r="D20" s="89"/>
      <c r="E20" s="17"/>
      <c r="F20" s="17"/>
      <c r="G20" s="17"/>
      <c r="H20" s="72"/>
      <c r="I20" s="73"/>
      <c r="J20" s="17"/>
      <c r="K20" s="17"/>
      <c r="L20" s="17"/>
      <c r="M20" s="17"/>
      <c r="N20" s="16"/>
      <c r="O20" s="190"/>
      <c r="P20" s="190"/>
      <c r="Q20" s="190"/>
      <c r="R20" s="190"/>
      <c r="S20" s="190"/>
      <c r="T20" s="190"/>
      <c r="U20" s="192"/>
    </row>
    <row r="21" s="180" customFormat="1" ht="27" customHeight="1" spans="1:21">
      <c r="A21" s="88"/>
      <c r="B21" s="88"/>
      <c r="C21" s="88"/>
      <c r="D21" s="89"/>
      <c r="E21" s="17"/>
      <c r="F21" s="17"/>
      <c r="G21" s="17"/>
      <c r="H21" s="72"/>
      <c r="I21" s="73"/>
      <c r="J21" s="17"/>
      <c r="K21" s="17"/>
      <c r="L21" s="17"/>
      <c r="M21" s="17"/>
      <c r="N21" s="16"/>
      <c r="O21" s="190"/>
      <c r="P21" s="190"/>
      <c r="Q21" s="190"/>
      <c r="R21" s="190"/>
      <c r="S21" s="190"/>
      <c r="T21" s="190"/>
      <c r="U21" s="192"/>
    </row>
    <row r="22" s="180" customFormat="1" ht="27" customHeight="1" spans="1:21">
      <c r="A22" s="88"/>
      <c r="B22" s="88"/>
      <c r="C22" s="88"/>
      <c r="D22" s="89"/>
      <c r="E22" s="17"/>
      <c r="F22" s="17"/>
      <c r="G22" s="17"/>
      <c r="H22" s="72"/>
      <c r="I22" s="73"/>
      <c r="J22" s="17"/>
      <c r="K22" s="17"/>
      <c r="L22" s="17"/>
      <c r="M22" s="17"/>
      <c r="N22" s="16"/>
      <c r="O22" s="190"/>
      <c r="P22" s="190"/>
      <c r="Q22" s="190"/>
      <c r="R22" s="190"/>
      <c r="S22" s="190"/>
      <c r="T22" s="190"/>
      <c r="U22" s="192"/>
    </row>
    <row r="23" s="180" customFormat="1" ht="27" customHeight="1" spans="1:21">
      <c r="A23" s="88"/>
      <c r="B23" s="88"/>
      <c r="C23" s="88"/>
      <c r="D23" s="87"/>
      <c r="E23" s="17"/>
      <c r="F23" s="17"/>
      <c r="G23" s="17"/>
      <c r="H23" s="72"/>
      <c r="I23" s="73"/>
      <c r="J23" s="17"/>
      <c r="K23" s="17"/>
      <c r="L23" s="17"/>
      <c r="M23" s="17"/>
      <c r="N23" s="16"/>
      <c r="O23" s="190"/>
      <c r="P23" s="190"/>
      <c r="Q23" s="190"/>
      <c r="R23" s="190"/>
      <c r="S23" s="190"/>
      <c r="T23" s="190"/>
      <c r="U23" s="192"/>
    </row>
    <row r="24" s="180" customFormat="1" ht="27" customHeight="1" spans="1:21">
      <c r="A24" s="88"/>
      <c r="B24" s="88"/>
      <c r="C24" s="88"/>
      <c r="D24" s="89"/>
      <c r="E24" s="17"/>
      <c r="F24" s="17"/>
      <c r="G24" s="17"/>
      <c r="H24" s="72"/>
      <c r="I24" s="73"/>
      <c r="J24" s="17"/>
      <c r="K24" s="17"/>
      <c r="L24" s="17"/>
      <c r="M24" s="17"/>
      <c r="N24" s="16"/>
      <c r="O24" s="190"/>
      <c r="P24" s="190"/>
      <c r="Q24" s="190"/>
      <c r="R24" s="190"/>
      <c r="S24" s="190"/>
      <c r="T24" s="190"/>
      <c r="U24" s="192"/>
    </row>
    <row r="25" s="180" customFormat="1" ht="27" customHeight="1" spans="1:21">
      <c r="A25" s="88"/>
      <c r="B25" s="88"/>
      <c r="C25" s="88"/>
      <c r="D25" s="89"/>
      <c r="E25" s="17"/>
      <c r="F25" s="17"/>
      <c r="G25" s="17"/>
      <c r="H25" s="72"/>
      <c r="I25" s="73"/>
      <c r="J25" s="17"/>
      <c r="K25" s="17"/>
      <c r="L25" s="17"/>
      <c r="M25" s="17"/>
      <c r="N25" s="16"/>
      <c r="O25" s="190"/>
      <c r="P25" s="190"/>
      <c r="Q25" s="190"/>
      <c r="R25" s="190"/>
      <c r="S25" s="190"/>
      <c r="T25" s="190"/>
      <c r="U25" s="192"/>
    </row>
    <row r="26" s="180" customFormat="1" ht="27" customHeight="1" spans="1:21">
      <c r="A26" s="88"/>
      <c r="B26" s="88"/>
      <c r="C26" s="88"/>
      <c r="D26" s="87"/>
      <c r="E26" s="16"/>
      <c r="F26" s="190"/>
      <c r="G26" s="190"/>
      <c r="H26" s="190"/>
      <c r="I26" s="190"/>
      <c r="J26" s="190"/>
      <c r="K26" s="190"/>
      <c r="L26" s="191"/>
      <c r="M26" s="191"/>
      <c r="N26" s="190"/>
      <c r="O26" s="190"/>
      <c r="P26" s="190"/>
      <c r="Q26" s="190"/>
      <c r="R26" s="190"/>
      <c r="S26" s="190"/>
      <c r="T26" s="190"/>
      <c r="U26" s="192"/>
    </row>
    <row r="27" s="180" customFormat="1" ht="27" customHeight="1" spans="1:21">
      <c r="A27" s="1"/>
      <c r="B27" s="1"/>
      <c r="C27" s="1"/>
      <c r="D27" s="1"/>
      <c r="E27" s="1"/>
      <c r="F27" s="1"/>
      <c r="G27" s="1"/>
      <c r="H27" s="1"/>
      <c r="I27" s="1"/>
      <c r="J27" s="1"/>
      <c r="K27" s="1"/>
      <c r="L27" s="1"/>
      <c r="M27" s="1"/>
      <c r="N27" s="1"/>
      <c r="O27" s="1"/>
      <c r="P27" s="1"/>
      <c r="Q27" s="1"/>
      <c r="R27" s="1"/>
      <c r="S27" s="1"/>
      <c r="T27" s="1"/>
      <c r="U27" s="1"/>
    </row>
    <row r="28" s="180" customFormat="1" ht="27" customHeight="1" spans="1:21">
      <c r="A28" s="1"/>
      <c r="B28" s="1"/>
      <c r="C28" s="1"/>
      <c r="D28" s="1"/>
      <c r="E28" s="1"/>
      <c r="F28" s="1"/>
      <c r="G28" s="1"/>
      <c r="H28" s="1"/>
      <c r="I28" s="1"/>
      <c r="J28" s="1"/>
      <c r="K28" s="1"/>
      <c r="L28" s="1"/>
      <c r="M28" s="1"/>
      <c r="N28" s="1"/>
      <c r="O28" s="1"/>
      <c r="P28" s="1"/>
      <c r="Q28" s="1"/>
      <c r="R28" s="1"/>
      <c r="S28" s="1"/>
      <c r="T28" s="1"/>
      <c r="U28" s="1"/>
    </row>
    <row r="29" s="180" customFormat="1" ht="27" customHeight="1" spans="1:21">
      <c r="A29" s="1"/>
      <c r="B29" s="1"/>
      <c r="C29" s="1"/>
      <c r="D29" s="1"/>
      <c r="E29" s="1"/>
      <c r="F29" s="1"/>
      <c r="G29" s="1"/>
      <c r="H29" s="1"/>
      <c r="I29" s="1"/>
      <c r="J29" s="1"/>
      <c r="K29" s="1"/>
      <c r="L29" s="1"/>
      <c r="M29" s="1"/>
      <c r="N29" s="1"/>
      <c r="O29" s="1"/>
      <c r="P29" s="1"/>
      <c r="Q29" s="1"/>
      <c r="R29" s="1"/>
      <c r="S29" s="1"/>
      <c r="T29" s="1"/>
      <c r="U29" s="1"/>
    </row>
    <row r="30" s="180" customFormat="1" ht="27" customHeight="1" spans="1:21">
      <c r="A30" s="1"/>
      <c r="B30" s="1"/>
      <c r="C30" s="1"/>
      <c r="D30" s="1"/>
      <c r="E30" s="1"/>
      <c r="F30" s="1"/>
      <c r="G30" s="1"/>
      <c r="H30" s="1"/>
      <c r="I30" s="1"/>
      <c r="J30" s="1"/>
      <c r="K30" s="1"/>
      <c r="L30" s="1"/>
      <c r="M30" s="1"/>
      <c r="N30" s="1"/>
      <c r="O30" s="1"/>
      <c r="P30" s="1"/>
      <c r="Q30" s="1"/>
      <c r="R30" s="1"/>
      <c r="S30" s="1"/>
      <c r="T30" s="1"/>
      <c r="U30" s="1"/>
    </row>
    <row r="31" s="180" customFormat="1" ht="27" customHeight="1" spans="1:21">
      <c r="A31" s="1"/>
      <c r="B31" s="1"/>
      <c r="C31" s="1"/>
      <c r="D31" s="1"/>
      <c r="E31" s="1"/>
      <c r="F31" s="1"/>
      <c r="G31" s="1"/>
      <c r="H31" s="1"/>
      <c r="I31" s="1"/>
      <c r="J31" s="1"/>
      <c r="K31" s="1"/>
      <c r="L31" s="1"/>
      <c r="M31" s="1"/>
      <c r="N31" s="1"/>
      <c r="O31" s="1"/>
      <c r="P31" s="1"/>
      <c r="Q31" s="1"/>
      <c r="R31" s="1"/>
      <c r="S31" s="1"/>
      <c r="T31" s="1"/>
      <c r="U31" s="1"/>
    </row>
    <row r="32" s="180" customFormat="1" ht="27" customHeight="1" spans="1:21">
      <c r="A32" s="1"/>
      <c r="B32" s="1"/>
      <c r="C32" s="1"/>
      <c r="D32" s="1"/>
      <c r="E32" s="1"/>
      <c r="F32" s="1"/>
      <c r="G32" s="1"/>
      <c r="H32" s="1"/>
      <c r="I32" s="1"/>
      <c r="J32" s="1"/>
      <c r="K32" s="1"/>
      <c r="L32" s="1"/>
      <c r="M32" s="1"/>
      <c r="N32" s="1"/>
      <c r="O32" s="1"/>
      <c r="P32" s="1"/>
      <c r="Q32" s="1"/>
      <c r="R32" s="1"/>
      <c r="S32" s="1"/>
      <c r="T32" s="1"/>
      <c r="U32" s="1"/>
    </row>
    <row r="33" s="180" customFormat="1" ht="27" customHeight="1" spans="1:21">
      <c r="A33" s="1"/>
      <c r="B33" s="1"/>
      <c r="C33" s="1"/>
      <c r="D33" s="1"/>
      <c r="E33" s="1"/>
      <c r="F33" s="1"/>
      <c r="G33" s="1"/>
      <c r="H33" s="1"/>
      <c r="I33" s="1"/>
      <c r="J33" s="1"/>
      <c r="K33" s="1"/>
      <c r="L33" s="1"/>
      <c r="M33" s="1"/>
      <c r="N33" s="1"/>
      <c r="O33" s="1"/>
      <c r="P33" s="1"/>
      <c r="Q33" s="1"/>
      <c r="R33" s="1"/>
      <c r="S33" s="1"/>
      <c r="T33" s="1"/>
      <c r="U33" s="1"/>
    </row>
  </sheetData>
  <mergeCells count="25">
    <mergeCell ref="M1:N1"/>
    <mergeCell ref="A2:N2"/>
    <mergeCell ref="A3:F3"/>
    <mergeCell ref="S3:T3"/>
    <mergeCell ref="A4:D4"/>
    <mergeCell ref="F4:H4"/>
    <mergeCell ref="L4:N4"/>
    <mergeCell ref="P4:T4"/>
    <mergeCell ref="D5:D6"/>
    <mergeCell ref="E4:E6"/>
    <mergeCell ref="F5:F6"/>
    <mergeCell ref="G5:G6"/>
    <mergeCell ref="H5:H6"/>
    <mergeCell ref="I5:I6"/>
    <mergeCell ref="J4:J6"/>
    <mergeCell ref="K4:K6"/>
    <mergeCell ref="L5:L6"/>
    <mergeCell ref="M5:M6"/>
    <mergeCell ref="N5:N6"/>
    <mergeCell ref="O4:O6"/>
    <mergeCell ref="P5:P6"/>
    <mergeCell ref="Q5:Q6"/>
    <mergeCell ref="R5:R6"/>
    <mergeCell ref="S5:S6"/>
    <mergeCell ref="T5:T6"/>
  </mergeCells>
  <printOptions horizontalCentered="1"/>
  <pageMargins left="0.196527777777778" right="0.196527777777778" top="0.21875" bottom="0.159027777777778" header="0" footer="0"/>
  <pageSetup paperSize="9" scale="66" orientation="landscape"/>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showZeros="0" workbookViewId="0">
      <selection activeCell="M11" sqref="M11"/>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6" width="10.6666666666667" customWidth="1"/>
    <col min="7" max="7" width="12" customWidth="1"/>
    <col min="8" max="9" width="13.1666666666667" customWidth="1"/>
    <col min="10" max="10" width="29.3333333333333" customWidth="1"/>
    <col min="11" max="11" width="15" customWidth="1"/>
    <col min="12" max="13" width="29.8333333333333" customWidth="1"/>
  </cols>
  <sheetData>
    <row r="1" customHeight="1" spans="1:13">
      <c r="A1" s="2" t="s">
        <v>302</v>
      </c>
      <c r="M1" s="21"/>
    </row>
    <row r="2" customHeight="1" spans="1:13">
      <c r="A2" s="3" t="s">
        <v>303</v>
      </c>
      <c r="B2" s="3"/>
      <c r="C2" s="3"/>
      <c r="D2" s="3"/>
      <c r="E2" s="3"/>
      <c r="F2" s="3"/>
      <c r="G2" s="3"/>
      <c r="H2" s="3"/>
      <c r="I2" s="3"/>
      <c r="J2" s="3"/>
      <c r="K2" s="3"/>
      <c r="L2" s="3"/>
      <c r="M2" s="3"/>
    </row>
    <row r="3" customHeight="1" spans="1:13">
      <c r="A3" s="4" t="s">
        <v>107</v>
      </c>
      <c r="B3" s="4"/>
      <c r="C3" s="4"/>
      <c r="D3" s="4"/>
      <c r="E3" s="4"/>
      <c r="F3" s="4"/>
      <c r="G3" s="4"/>
      <c r="H3" s="4"/>
      <c r="I3" s="4"/>
      <c r="J3" s="4"/>
      <c r="K3" s="4"/>
      <c r="L3" s="4"/>
      <c r="M3" s="22" t="s">
        <v>84</v>
      </c>
    </row>
    <row r="4" customHeight="1" spans="1:14">
      <c r="A4" s="5" t="s">
        <v>304</v>
      </c>
      <c r="B4" s="6" t="s">
        <v>305</v>
      </c>
      <c r="C4" s="7"/>
      <c r="D4" s="7"/>
      <c r="E4" s="7"/>
      <c r="F4" s="7"/>
      <c r="G4" s="7"/>
      <c r="H4" s="8"/>
      <c r="I4" s="23"/>
      <c r="J4" s="24" t="s">
        <v>306</v>
      </c>
      <c r="K4" s="9" t="s">
        <v>307</v>
      </c>
      <c r="L4" s="9" t="s">
        <v>308</v>
      </c>
      <c r="M4" s="9"/>
      <c r="N4" s="25"/>
    </row>
    <row r="5" customHeight="1" spans="1:14">
      <c r="A5" s="9"/>
      <c r="B5" s="10" t="s">
        <v>294</v>
      </c>
      <c r="C5" s="9" t="s">
        <v>309</v>
      </c>
      <c r="D5" s="9"/>
      <c r="E5" s="9"/>
      <c r="F5" s="9"/>
      <c r="G5" s="9"/>
      <c r="H5" s="11" t="s">
        <v>310</v>
      </c>
      <c r="I5" s="26"/>
      <c r="J5" s="14"/>
      <c r="K5" s="9"/>
      <c r="L5" s="9" t="s">
        <v>311</v>
      </c>
      <c r="M5" s="9" t="s">
        <v>312</v>
      </c>
      <c r="N5" s="25"/>
    </row>
    <row r="6" ht="47.25" customHeight="1" spans="1:14">
      <c r="A6" s="9"/>
      <c r="B6" s="9"/>
      <c r="C6" s="12" t="s">
        <v>241</v>
      </c>
      <c r="D6" s="12" t="s">
        <v>90</v>
      </c>
      <c r="E6" s="13" t="s">
        <v>313</v>
      </c>
      <c r="F6" s="12" t="s">
        <v>314</v>
      </c>
      <c r="G6" s="12" t="s">
        <v>315</v>
      </c>
      <c r="H6" s="14" t="s">
        <v>144</v>
      </c>
      <c r="I6" s="14" t="s">
        <v>145</v>
      </c>
      <c r="J6" s="27"/>
      <c r="K6" s="9"/>
      <c r="L6" s="9"/>
      <c r="M6" s="9"/>
      <c r="N6" s="25"/>
    </row>
    <row r="7" s="1" customFormat="1" ht="23.1" customHeight="1" spans="1:14">
      <c r="A7" s="15" t="s">
        <v>105</v>
      </c>
      <c r="B7" s="16"/>
      <c r="C7" s="16"/>
      <c r="D7" s="17"/>
      <c r="E7" s="18"/>
      <c r="F7" s="19"/>
      <c r="G7" s="19"/>
      <c r="H7" s="16"/>
      <c r="I7" s="17"/>
      <c r="J7" s="17"/>
      <c r="K7" s="28"/>
      <c r="L7" s="29"/>
      <c r="M7" s="28"/>
      <c r="N7" s="30"/>
    </row>
    <row r="8" ht="150" customHeight="1" spans="1:14">
      <c r="A8" s="15" t="s">
        <v>107</v>
      </c>
      <c r="B8" s="16">
        <f>SUM(C8:G8)</f>
        <v>4011.95</v>
      </c>
      <c r="C8" s="16">
        <v>768.33</v>
      </c>
      <c r="D8" s="17"/>
      <c r="E8" s="18"/>
      <c r="F8" s="19"/>
      <c r="G8" s="19">
        <f>324.68+2388.94+530</f>
        <v>3243.62</v>
      </c>
      <c r="H8" s="16">
        <f>241.6+1048.39+140.1</f>
        <v>1430.09</v>
      </c>
      <c r="I8" s="17">
        <f>1712.15+869.71</f>
        <v>2581.86</v>
      </c>
      <c r="J8" s="31" t="s">
        <v>316</v>
      </c>
      <c r="K8" s="32">
        <v>1</v>
      </c>
      <c r="L8" s="28">
        <v>4011.95</v>
      </c>
      <c r="M8" s="33">
        <v>1</v>
      </c>
      <c r="N8" s="34"/>
    </row>
    <row r="9" ht="23.1" customHeight="1" spans="2:11">
      <c r="B9" s="20"/>
      <c r="C9" s="20"/>
      <c r="D9" s="20"/>
      <c r="E9" s="20"/>
      <c r="F9" s="20"/>
      <c r="G9" s="20"/>
      <c r="H9" s="20"/>
      <c r="I9" s="20"/>
      <c r="J9" s="20"/>
      <c r="K9" s="20"/>
    </row>
    <row r="10" ht="23.1" customHeight="1" spans="4:10">
      <c r="D10" s="20"/>
      <c r="E10" s="20"/>
      <c r="F10" s="20"/>
      <c r="G10" s="20"/>
      <c r="H10" s="20"/>
      <c r="J10" s="20"/>
    </row>
    <row r="11" ht="23.1" customHeight="1" spans="5:7">
      <c r="E11" s="20"/>
      <c r="F11" s="20"/>
      <c r="G11" s="20"/>
    </row>
    <row r="12" ht="23.1" customHeight="1"/>
    <row r="13" ht="23.1" customHeight="1"/>
    <row r="14" ht="23.1" customHeight="1"/>
    <row r="15" ht="23.1" customHeight="1" spans="13:13">
      <c r="M15" s="20"/>
    </row>
  </sheetData>
  <mergeCells count="9">
    <mergeCell ref="L4:M4"/>
    <mergeCell ref="C5:G5"/>
    <mergeCell ref="H5:I5"/>
    <mergeCell ref="A4:A6"/>
    <mergeCell ref="B5:B6"/>
    <mergeCell ref="J4:J6"/>
    <mergeCell ref="K4:K6"/>
    <mergeCell ref="L5:L6"/>
    <mergeCell ref="M5:M6"/>
  </mergeCells>
  <printOptions horizontalCentered="1" verticalCentered="1"/>
  <pageMargins left="0.590277777777778" right="0.393055555555556" top="0.46875" bottom="0.393055555555556" header="0.511805555555556" footer="0.511805555555556"/>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topLeftCell="C1" workbookViewId="0">
      <selection activeCell="V7" sqref="V7"/>
    </sheetView>
  </sheetViews>
  <sheetFormatPr defaultColWidth="9.16666666666667" defaultRowHeight="12.75" customHeight="1"/>
  <cols>
    <col min="1" max="1" width="11.3333333333333" style="1" customWidth="1"/>
    <col min="2" max="3" width="7.5" style="1" customWidth="1"/>
    <col min="4" max="4" width="29.1666666666667" style="1" customWidth="1"/>
    <col min="5" max="5" width="13" style="1" customWidth="1"/>
    <col min="6" max="6" width="11.8333333333333" style="1" customWidth="1"/>
    <col min="7" max="7" width="12.8333333333333" style="1" customWidth="1"/>
    <col min="8" max="8" width="12.1666666666667" style="1" customWidth="1"/>
    <col min="9" max="9" width="15.1666666666667" style="1" customWidth="1"/>
    <col min="10" max="10" width="11.8333333333333" style="1" customWidth="1"/>
    <col min="11" max="13" width="12.3333333333333" style="1" customWidth="1"/>
    <col min="14" max="14" width="10" style="1" customWidth="1"/>
    <col min="15" max="16" width="13.6666666666667" style="1" customWidth="1"/>
    <col min="17" max="17" width="11.5" style="1" customWidth="1"/>
    <col min="18" max="16384" width="9.16666666666667" style="1"/>
  </cols>
  <sheetData>
    <row r="1" ht="25.5" customHeight="1" spans="1:18">
      <c r="A1" s="181" t="s">
        <v>141</v>
      </c>
      <c r="B1" s="80"/>
      <c r="C1" s="80"/>
      <c r="D1" s="80"/>
      <c r="E1" s="80"/>
      <c r="F1" s="80"/>
      <c r="G1" s="80"/>
      <c r="H1" s="80"/>
      <c r="I1" s="80"/>
      <c r="J1" s="80"/>
      <c r="K1" s="80"/>
      <c r="L1" s="80"/>
      <c r="M1" s="80"/>
      <c r="N1" s="80"/>
      <c r="O1" s="80"/>
      <c r="P1" s="80"/>
      <c r="Q1" s="80"/>
      <c r="R1" s="54"/>
    </row>
    <row r="2" ht="25.5" customHeight="1" spans="1:18">
      <c r="A2" s="182" t="s">
        <v>142</v>
      </c>
      <c r="B2" s="182"/>
      <c r="C2" s="182"/>
      <c r="D2" s="182"/>
      <c r="E2" s="182"/>
      <c r="F2" s="182"/>
      <c r="G2" s="182"/>
      <c r="H2" s="182"/>
      <c r="I2" s="182"/>
      <c r="J2" s="182"/>
      <c r="K2" s="182"/>
      <c r="L2" s="182"/>
      <c r="M2" s="182"/>
      <c r="N2" s="182"/>
      <c r="O2" s="182"/>
      <c r="P2" s="182"/>
      <c r="Q2" s="182"/>
      <c r="R2" s="54"/>
    </row>
    <row r="3" ht="25.5" customHeight="1" spans="1:18">
      <c r="A3" s="109" t="s">
        <v>2</v>
      </c>
      <c r="B3" s="109"/>
      <c r="C3" s="109"/>
      <c r="D3" s="109"/>
      <c r="E3" s="109"/>
      <c r="F3" s="109"/>
      <c r="G3" s="109"/>
      <c r="H3" s="109"/>
      <c r="I3" s="80"/>
      <c r="J3" s="80"/>
      <c r="K3" s="80"/>
      <c r="L3" s="80"/>
      <c r="M3" s="80"/>
      <c r="N3" s="80"/>
      <c r="O3" s="80" t="s">
        <v>84</v>
      </c>
      <c r="P3" s="80"/>
      <c r="Q3" s="80"/>
      <c r="R3" s="54"/>
    </row>
    <row r="4" ht="25.5" customHeight="1" spans="1:18">
      <c r="A4" s="145" t="s">
        <v>143</v>
      </c>
      <c r="B4" s="145"/>
      <c r="C4" s="145"/>
      <c r="D4" s="145"/>
      <c r="E4" s="143" t="s">
        <v>144</v>
      </c>
      <c r="F4" s="183"/>
      <c r="G4" s="143"/>
      <c r="H4" s="139"/>
      <c r="I4" s="67" t="s">
        <v>145</v>
      </c>
      <c r="J4" s="67"/>
      <c r="K4" s="67"/>
      <c r="L4" s="67"/>
      <c r="M4" s="67"/>
      <c r="N4" s="67"/>
      <c r="O4" s="67"/>
      <c r="P4" s="67"/>
      <c r="Q4" s="67"/>
      <c r="R4" s="54"/>
    </row>
    <row r="5" ht="25.5" customHeight="1" spans="1:18">
      <c r="A5" s="67" t="s">
        <v>111</v>
      </c>
      <c r="B5" s="67"/>
      <c r="C5" s="67"/>
      <c r="D5" s="97" t="s">
        <v>112</v>
      </c>
      <c r="E5" s="97" t="s">
        <v>105</v>
      </c>
      <c r="F5" s="97" t="s">
        <v>146</v>
      </c>
      <c r="G5" s="97" t="s">
        <v>147</v>
      </c>
      <c r="H5" s="97" t="s">
        <v>148</v>
      </c>
      <c r="I5" s="97" t="s">
        <v>105</v>
      </c>
      <c r="J5" s="97" t="s">
        <v>149</v>
      </c>
      <c r="K5" s="98" t="s">
        <v>150</v>
      </c>
      <c r="L5" s="99" t="s">
        <v>151</v>
      </c>
      <c r="M5" s="100" t="s">
        <v>152</v>
      </c>
      <c r="N5" s="98" t="s">
        <v>153</v>
      </c>
      <c r="O5" s="97" t="s">
        <v>154</v>
      </c>
      <c r="P5" s="97" t="s">
        <v>155</v>
      </c>
      <c r="Q5" s="97" t="s">
        <v>156</v>
      </c>
      <c r="R5" s="54"/>
    </row>
    <row r="6" ht="49.5" customHeight="1" spans="1:18">
      <c r="A6" s="97" t="s">
        <v>113</v>
      </c>
      <c r="B6" s="97" t="s">
        <v>114</v>
      </c>
      <c r="C6" s="97" t="s">
        <v>115</v>
      </c>
      <c r="D6" s="101"/>
      <c r="E6" s="101"/>
      <c r="F6" s="101"/>
      <c r="G6" s="101"/>
      <c r="H6" s="101"/>
      <c r="I6" s="101"/>
      <c r="J6" s="101"/>
      <c r="K6" s="102"/>
      <c r="L6" s="103"/>
      <c r="M6" s="104"/>
      <c r="N6" s="102"/>
      <c r="O6" s="101"/>
      <c r="P6" s="101"/>
      <c r="Q6" s="101"/>
      <c r="R6" s="54"/>
    </row>
    <row r="7" ht="23.1" customHeight="1" spans="1:18">
      <c r="A7" s="86"/>
      <c r="B7" s="86"/>
      <c r="C7" s="86"/>
      <c r="D7" s="87" t="s">
        <v>105</v>
      </c>
      <c r="E7" s="28">
        <f>SUM(E8:E17)</f>
        <v>1299.2</v>
      </c>
      <c r="F7" s="28">
        <f t="shared" ref="F7:Q7" si="0">SUM(F8:F17)</f>
        <v>433.33</v>
      </c>
      <c r="G7" s="28">
        <f t="shared" si="0"/>
        <v>493.5</v>
      </c>
      <c r="H7" s="28">
        <f t="shared" si="0"/>
        <v>372.37</v>
      </c>
      <c r="I7" s="28">
        <f t="shared" si="0"/>
        <v>2712.75</v>
      </c>
      <c r="J7" s="28">
        <f t="shared" si="0"/>
        <v>171.15</v>
      </c>
      <c r="K7" s="28">
        <f t="shared" si="0"/>
        <v>380.98</v>
      </c>
      <c r="L7" s="28">
        <f t="shared" si="0"/>
        <v>0</v>
      </c>
      <c r="M7" s="28">
        <f t="shared" si="0"/>
        <v>0</v>
      </c>
      <c r="N7" s="28">
        <f t="shared" si="0"/>
        <v>598.2</v>
      </c>
      <c r="O7" s="28">
        <f t="shared" si="0"/>
        <v>1552.92</v>
      </c>
      <c r="P7" s="28">
        <f t="shared" si="0"/>
        <v>0</v>
      </c>
      <c r="Q7" s="28">
        <f t="shared" si="0"/>
        <v>9.5</v>
      </c>
      <c r="R7" s="54"/>
    </row>
    <row r="8" ht="23.1" customHeight="1" spans="1:18">
      <c r="A8" s="88" t="s">
        <v>116</v>
      </c>
      <c r="B8" s="88" t="s">
        <v>117</v>
      </c>
      <c r="C8" s="88" t="s">
        <v>118</v>
      </c>
      <c r="D8" s="89" t="s">
        <v>119</v>
      </c>
      <c r="E8" s="17">
        <f>F8+G8+H8</f>
        <v>424.07</v>
      </c>
      <c r="F8" s="17">
        <f>137.83+33.88</f>
        <v>171.71</v>
      </c>
      <c r="G8" s="17">
        <f>228.51+6.98</f>
        <v>235.49</v>
      </c>
      <c r="H8" s="17">
        <f>14.47+2.4</f>
        <v>16.87</v>
      </c>
      <c r="I8" s="16">
        <f>J8+K8+L8+M8+N8+O8+P8+Q8</f>
        <v>606.86</v>
      </c>
      <c r="J8" s="16"/>
      <c r="K8" s="16"/>
      <c r="L8" s="16"/>
      <c r="M8" s="16"/>
      <c r="N8" s="16">
        <v>592.36</v>
      </c>
      <c r="O8" s="16">
        <v>5</v>
      </c>
      <c r="P8" s="16"/>
      <c r="Q8" s="16">
        <v>9.5</v>
      </c>
      <c r="R8" s="54"/>
    </row>
    <row r="9" ht="23.1" customHeight="1" spans="1:18">
      <c r="A9" s="88" t="s">
        <v>120</v>
      </c>
      <c r="B9" s="88" t="s">
        <v>121</v>
      </c>
      <c r="C9" s="88" t="s">
        <v>122</v>
      </c>
      <c r="D9" s="89" t="s">
        <v>123</v>
      </c>
      <c r="E9" s="17">
        <f t="shared" ref="E9:E17" si="1">F9+G9+H9</f>
        <v>74.61</v>
      </c>
      <c r="F9" s="17">
        <v>30.96</v>
      </c>
      <c r="G9" s="17">
        <v>16.54</v>
      </c>
      <c r="H9" s="17">
        <v>27.11</v>
      </c>
      <c r="I9" s="16">
        <f t="shared" ref="I9:I17" si="2">J9+K9+L9+M9+N9+O9+P9+Q9</f>
        <v>0</v>
      </c>
      <c r="J9" s="16"/>
      <c r="K9" s="16"/>
      <c r="L9" s="16"/>
      <c r="M9" s="16"/>
      <c r="N9" s="16"/>
      <c r="O9" s="16"/>
      <c r="P9" s="16"/>
      <c r="Q9" s="16"/>
      <c r="R9" s="54"/>
    </row>
    <row r="10" ht="23.1" customHeight="1" spans="1:18">
      <c r="A10" s="88" t="s">
        <v>124</v>
      </c>
      <c r="B10" s="88" t="s">
        <v>118</v>
      </c>
      <c r="C10" s="88" t="s">
        <v>118</v>
      </c>
      <c r="D10" s="89" t="s">
        <v>125</v>
      </c>
      <c r="E10" s="17">
        <f t="shared" si="1"/>
        <v>35.43</v>
      </c>
      <c r="F10" s="17">
        <v>27.9</v>
      </c>
      <c r="G10" s="17">
        <v>5.4</v>
      </c>
      <c r="H10" s="17">
        <v>2.13</v>
      </c>
      <c r="I10" s="16">
        <f t="shared" si="2"/>
        <v>3</v>
      </c>
      <c r="J10" s="16"/>
      <c r="K10" s="16"/>
      <c r="L10" s="16"/>
      <c r="M10" s="16"/>
      <c r="N10" s="16"/>
      <c r="O10" s="16">
        <v>3</v>
      </c>
      <c r="P10" s="16"/>
      <c r="Q10" s="16"/>
      <c r="R10" s="54"/>
    </row>
    <row r="11" ht="23.1" customHeight="1" spans="1:18">
      <c r="A11" s="88" t="s">
        <v>126</v>
      </c>
      <c r="B11" s="88" t="s">
        <v>122</v>
      </c>
      <c r="C11" s="88" t="s">
        <v>118</v>
      </c>
      <c r="D11" s="89" t="s">
        <v>127</v>
      </c>
      <c r="E11" s="17">
        <f t="shared" si="1"/>
        <v>50.14</v>
      </c>
      <c r="F11" s="17">
        <v>26.34</v>
      </c>
      <c r="G11" s="17">
        <v>11.84</v>
      </c>
      <c r="H11" s="17">
        <v>11.96</v>
      </c>
      <c r="I11" s="16">
        <f t="shared" si="2"/>
        <v>5.84</v>
      </c>
      <c r="J11" s="16"/>
      <c r="K11" s="16"/>
      <c r="L11" s="16"/>
      <c r="M11" s="16"/>
      <c r="N11" s="16">
        <v>5.84</v>
      </c>
      <c r="O11" s="16"/>
      <c r="P11" s="16"/>
      <c r="Q11" s="16"/>
      <c r="R11" s="54"/>
    </row>
    <row r="12" ht="23.1" customHeight="1" spans="1:18">
      <c r="A12" s="88" t="s">
        <v>128</v>
      </c>
      <c r="B12" s="88" t="s">
        <v>118</v>
      </c>
      <c r="C12" s="88" t="s">
        <v>129</v>
      </c>
      <c r="D12" s="89" t="s">
        <v>130</v>
      </c>
      <c r="E12" s="17">
        <f t="shared" si="1"/>
        <v>239.86</v>
      </c>
      <c r="F12" s="17">
        <f>75.61+44.16</f>
        <v>119.77</v>
      </c>
      <c r="G12" s="17">
        <f>41.09+15.01</f>
        <v>56.1</v>
      </c>
      <c r="H12" s="17">
        <f>58.22+5.77</f>
        <v>63.99</v>
      </c>
      <c r="I12" s="16">
        <f t="shared" si="2"/>
        <v>0</v>
      </c>
      <c r="J12" s="16"/>
      <c r="K12" s="16"/>
      <c r="L12" s="16"/>
      <c r="M12" s="16"/>
      <c r="N12" s="16"/>
      <c r="O12" s="16"/>
      <c r="P12" s="16"/>
      <c r="Q12" s="16"/>
      <c r="R12" s="54"/>
    </row>
    <row r="13" ht="23.1" customHeight="1" spans="1:18">
      <c r="A13" s="88" t="s">
        <v>128</v>
      </c>
      <c r="B13" s="88" t="s">
        <v>131</v>
      </c>
      <c r="C13" s="88" t="s">
        <v>129</v>
      </c>
      <c r="D13" s="89" t="s">
        <v>132</v>
      </c>
      <c r="E13" s="17">
        <f t="shared" si="1"/>
        <v>32.89</v>
      </c>
      <c r="F13" s="17">
        <v>21.34</v>
      </c>
      <c r="G13" s="17">
        <v>7.75</v>
      </c>
      <c r="H13" s="17">
        <v>3.8</v>
      </c>
      <c r="I13" s="16">
        <f t="shared" si="2"/>
        <v>0</v>
      </c>
      <c r="J13" s="16"/>
      <c r="K13" s="16"/>
      <c r="L13" s="16"/>
      <c r="M13" s="16"/>
      <c r="N13" s="16"/>
      <c r="O13" s="16"/>
      <c r="P13" s="16"/>
      <c r="Q13" s="16"/>
      <c r="R13" s="54"/>
    </row>
    <row r="14" ht="23.1" customHeight="1" spans="1:18">
      <c r="A14" s="88" t="s">
        <v>128</v>
      </c>
      <c r="B14" s="88" t="s">
        <v>117</v>
      </c>
      <c r="C14" s="88" t="s">
        <v>129</v>
      </c>
      <c r="D14" s="89" t="s">
        <v>133</v>
      </c>
      <c r="E14" s="17">
        <f t="shared" si="1"/>
        <v>31.34</v>
      </c>
      <c r="F14" s="17">
        <v>17.94</v>
      </c>
      <c r="G14" s="17">
        <v>9.81</v>
      </c>
      <c r="H14" s="17">
        <v>3.59</v>
      </c>
      <c r="I14" s="16">
        <f t="shared" si="2"/>
        <v>3.92</v>
      </c>
      <c r="J14" s="16"/>
      <c r="K14" s="16"/>
      <c r="L14" s="16"/>
      <c r="M14" s="16"/>
      <c r="N14" s="16"/>
      <c r="O14" s="16">
        <v>3.92</v>
      </c>
      <c r="P14" s="16"/>
      <c r="Q14" s="16"/>
      <c r="R14" s="54"/>
    </row>
    <row r="15" ht="23.1" customHeight="1" spans="1:18">
      <c r="A15" s="88" t="s">
        <v>134</v>
      </c>
      <c r="B15" s="88" t="s">
        <v>118</v>
      </c>
      <c r="C15" s="88" t="s">
        <v>135</v>
      </c>
      <c r="D15" s="89" t="s">
        <v>130</v>
      </c>
      <c r="E15" s="17">
        <f t="shared" si="1"/>
        <v>29.16</v>
      </c>
      <c r="F15" s="17">
        <v>17.37</v>
      </c>
      <c r="G15" s="17">
        <v>10.47</v>
      </c>
      <c r="H15" s="17">
        <v>1.32</v>
      </c>
      <c r="I15" s="16">
        <f t="shared" si="2"/>
        <v>0</v>
      </c>
      <c r="J15" s="16"/>
      <c r="K15" s="16"/>
      <c r="L15" s="16"/>
      <c r="M15" s="16"/>
      <c r="N15" s="16"/>
      <c r="O15" s="16"/>
      <c r="P15" s="16"/>
      <c r="Q15" s="16"/>
      <c r="R15" s="54"/>
    </row>
    <row r="16" ht="23.1" customHeight="1" spans="1:18">
      <c r="A16" s="88" t="s">
        <v>128</v>
      </c>
      <c r="B16" s="88" t="s">
        <v>121</v>
      </c>
      <c r="C16" s="88" t="s">
        <v>136</v>
      </c>
      <c r="D16" s="89" t="s">
        <v>137</v>
      </c>
      <c r="E16" s="17">
        <f t="shared" si="1"/>
        <v>381.7</v>
      </c>
      <c r="F16" s="17"/>
      <c r="G16" s="17">
        <v>140.1</v>
      </c>
      <c r="H16" s="17">
        <v>241.6</v>
      </c>
      <c r="I16" s="16">
        <f t="shared" si="2"/>
        <v>1712.15</v>
      </c>
      <c r="J16" s="16">
        <f>1712.15-1541</f>
        <v>171.15</v>
      </c>
      <c r="K16" s="16"/>
      <c r="L16" s="16"/>
      <c r="M16" s="16"/>
      <c r="N16" s="16"/>
      <c r="O16" s="16">
        <v>1541</v>
      </c>
      <c r="P16" s="16"/>
      <c r="Q16" s="16"/>
      <c r="R16" s="54"/>
    </row>
    <row r="17" ht="23.1" customHeight="1" spans="1:18">
      <c r="A17" s="88" t="s">
        <v>138</v>
      </c>
      <c r="B17" s="88" t="s">
        <v>139</v>
      </c>
      <c r="C17" s="88" t="s">
        <v>118</v>
      </c>
      <c r="D17" s="89" t="s">
        <v>140</v>
      </c>
      <c r="E17" s="17">
        <f t="shared" si="1"/>
        <v>0</v>
      </c>
      <c r="F17" s="17"/>
      <c r="G17" s="17"/>
      <c r="H17" s="17"/>
      <c r="I17" s="16">
        <f t="shared" si="2"/>
        <v>380.98</v>
      </c>
      <c r="J17" s="16"/>
      <c r="K17" s="16">
        <v>380.98</v>
      </c>
      <c r="L17" s="16"/>
      <c r="M17" s="16"/>
      <c r="N17" s="16"/>
      <c r="O17" s="16"/>
      <c r="P17" s="16"/>
      <c r="Q17" s="16"/>
      <c r="R17" s="54"/>
    </row>
    <row r="18" s="180" customFormat="1" ht="23.1" customHeight="1" spans="1:18">
      <c r="A18" s="88"/>
      <c r="B18" s="88"/>
      <c r="C18" s="88"/>
      <c r="D18" s="89"/>
      <c r="E18" s="17"/>
      <c r="F18" s="17"/>
      <c r="G18" s="17"/>
      <c r="H18" s="17"/>
      <c r="I18" s="16"/>
      <c r="J18" s="16"/>
      <c r="K18" s="16"/>
      <c r="L18" s="16"/>
      <c r="M18" s="16"/>
      <c r="N18" s="16"/>
      <c r="O18" s="16"/>
      <c r="P18" s="16"/>
      <c r="Q18" s="16"/>
      <c r="R18" s="184"/>
    </row>
    <row r="19" s="180" customFormat="1" ht="23.1" customHeight="1" spans="1:18">
      <c r="A19" s="88"/>
      <c r="B19" s="88"/>
      <c r="C19" s="88"/>
      <c r="D19" s="89"/>
      <c r="E19" s="17"/>
      <c r="F19" s="17"/>
      <c r="G19" s="17"/>
      <c r="H19" s="17"/>
      <c r="I19" s="16"/>
      <c r="J19" s="16"/>
      <c r="K19" s="16"/>
      <c r="L19" s="16"/>
      <c r="M19" s="16"/>
      <c r="N19" s="16"/>
      <c r="O19" s="16"/>
      <c r="P19" s="16"/>
      <c r="Q19" s="16"/>
      <c r="R19" s="184"/>
    </row>
    <row r="20" s="180" customFormat="1" ht="23.1" customHeight="1" spans="1:18">
      <c r="A20" s="88"/>
      <c r="B20" s="88"/>
      <c r="C20" s="88"/>
      <c r="D20" s="89"/>
      <c r="E20" s="17"/>
      <c r="F20" s="17"/>
      <c r="G20" s="17"/>
      <c r="H20" s="17"/>
      <c r="I20" s="16"/>
      <c r="J20" s="16"/>
      <c r="K20" s="16"/>
      <c r="L20" s="16"/>
      <c r="M20" s="16"/>
      <c r="N20" s="16"/>
      <c r="O20" s="16"/>
      <c r="P20" s="16"/>
      <c r="Q20" s="16"/>
      <c r="R20" s="184"/>
    </row>
    <row r="21" s="180" customFormat="1" ht="23.1" customHeight="1" spans="1:18">
      <c r="A21" s="88"/>
      <c r="B21" s="88"/>
      <c r="C21" s="88"/>
      <c r="D21" s="89"/>
      <c r="E21" s="17"/>
      <c r="F21" s="17"/>
      <c r="G21" s="17"/>
      <c r="H21" s="17"/>
      <c r="I21" s="16"/>
      <c r="J21" s="16"/>
      <c r="K21" s="16"/>
      <c r="L21" s="16"/>
      <c r="M21" s="16"/>
      <c r="N21" s="16"/>
      <c r="O21" s="16"/>
      <c r="P21" s="16"/>
      <c r="Q21" s="16"/>
      <c r="R21" s="184"/>
    </row>
    <row r="22" s="180" customFormat="1" ht="23.1" customHeight="1" spans="1:18">
      <c r="A22" s="88"/>
      <c r="B22" s="88"/>
      <c r="C22" s="88"/>
      <c r="D22" s="89"/>
      <c r="E22" s="17"/>
      <c r="F22" s="17"/>
      <c r="G22" s="17"/>
      <c r="H22" s="17"/>
      <c r="I22" s="16"/>
      <c r="J22" s="16"/>
      <c r="K22" s="16"/>
      <c r="L22" s="16"/>
      <c r="M22" s="16"/>
      <c r="N22" s="16"/>
      <c r="O22" s="16"/>
      <c r="P22" s="16"/>
      <c r="Q22" s="16"/>
      <c r="R22" s="184"/>
    </row>
    <row r="23" s="180" customFormat="1" ht="23.1" customHeight="1" spans="1:17">
      <c r="A23" s="88"/>
      <c r="B23" s="88"/>
      <c r="C23" s="88"/>
      <c r="D23" s="89"/>
      <c r="E23" s="17"/>
      <c r="F23" s="17"/>
      <c r="G23" s="17"/>
      <c r="H23" s="17"/>
      <c r="I23" s="16"/>
      <c r="J23" s="16"/>
      <c r="K23" s="16"/>
      <c r="L23" s="16"/>
      <c r="M23" s="16"/>
      <c r="N23" s="16"/>
      <c r="O23" s="16"/>
      <c r="P23" s="16"/>
      <c r="Q23" s="16"/>
    </row>
    <row r="24" s="180" customFormat="1" ht="23.1" customHeight="1" spans="1:17">
      <c r="A24" s="88"/>
      <c r="B24" s="88"/>
      <c r="C24" s="88"/>
      <c r="D24" s="89"/>
      <c r="E24" s="17"/>
      <c r="F24" s="17"/>
      <c r="G24" s="17"/>
      <c r="H24" s="17"/>
      <c r="I24" s="16"/>
      <c r="J24" s="16"/>
      <c r="K24" s="16"/>
      <c r="L24" s="16"/>
      <c r="M24" s="16"/>
      <c r="N24" s="16"/>
      <c r="O24" s="16"/>
      <c r="P24" s="16"/>
      <c r="Q24" s="16"/>
    </row>
    <row r="25" s="180" customFormat="1" ht="23.1" customHeight="1" spans="1:17">
      <c r="A25" s="88"/>
      <c r="B25" s="88"/>
      <c r="C25" s="88"/>
      <c r="D25" s="89"/>
      <c r="E25" s="17"/>
      <c r="F25" s="17"/>
      <c r="G25" s="17"/>
      <c r="H25" s="17"/>
      <c r="I25" s="16"/>
      <c r="J25" s="16"/>
      <c r="K25" s="16"/>
      <c r="L25" s="16"/>
      <c r="M25" s="16"/>
      <c r="N25" s="16"/>
      <c r="O25" s="16"/>
      <c r="P25" s="16"/>
      <c r="Q25" s="16"/>
    </row>
    <row r="26" s="180" customFormat="1" ht="23.1" customHeight="1" spans="1:17">
      <c r="A26" s="88"/>
      <c r="B26" s="88"/>
      <c r="C26" s="88"/>
      <c r="D26" s="87"/>
      <c r="E26" s="17"/>
      <c r="F26" s="17"/>
      <c r="G26" s="17"/>
      <c r="H26" s="17"/>
      <c r="I26" s="16"/>
      <c r="J26" s="16"/>
      <c r="K26" s="16"/>
      <c r="L26" s="16"/>
      <c r="M26" s="16"/>
      <c r="N26" s="16"/>
      <c r="O26" s="16"/>
      <c r="P26" s="16"/>
      <c r="Q26" s="16"/>
    </row>
    <row r="27" s="180" customFormat="1" ht="23.1" customHeight="1" spans="1:17">
      <c r="A27" s="88"/>
      <c r="B27" s="88"/>
      <c r="C27" s="88"/>
      <c r="D27" s="89"/>
      <c r="E27" s="17"/>
      <c r="F27" s="17"/>
      <c r="G27" s="17"/>
      <c r="H27" s="17"/>
      <c r="I27" s="16"/>
      <c r="J27" s="16"/>
      <c r="K27" s="16"/>
      <c r="L27" s="16"/>
      <c r="M27" s="16"/>
      <c r="N27" s="16"/>
      <c r="O27" s="16"/>
      <c r="P27" s="16"/>
      <c r="Q27" s="16"/>
    </row>
    <row r="28" s="180" customFormat="1" ht="23.1" customHeight="1" spans="1:17">
      <c r="A28" s="88"/>
      <c r="B28" s="88"/>
      <c r="C28" s="88"/>
      <c r="D28" s="89"/>
      <c r="E28" s="17"/>
      <c r="F28" s="17"/>
      <c r="G28" s="17"/>
      <c r="H28" s="17"/>
      <c r="I28" s="16"/>
      <c r="J28" s="16"/>
      <c r="K28" s="16"/>
      <c r="L28" s="16"/>
      <c r="M28" s="16"/>
      <c r="N28" s="16"/>
      <c r="O28" s="16"/>
      <c r="P28" s="16"/>
      <c r="Q28" s="16"/>
    </row>
    <row r="29" s="180" customFormat="1" ht="23.1" customHeight="1" spans="1:17">
      <c r="A29" s="88"/>
      <c r="B29" s="88"/>
      <c r="C29" s="88"/>
      <c r="D29" s="87"/>
      <c r="E29" s="17"/>
      <c r="F29" s="17"/>
      <c r="G29" s="17"/>
      <c r="H29" s="17"/>
      <c r="I29" s="16"/>
      <c r="J29" s="16"/>
      <c r="K29" s="16"/>
      <c r="L29" s="16"/>
      <c r="M29" s="16"/>
      <c r="N29" s="16"/>
      <c r="O29" s="16"/>
      <c r="P29" s="16"/>
      <c r="Q29" s="16"/>
    </row>
  </sheetData>
  <mergeCells count="16">
    <mergeCell ref="A3:H3"/>
    <mergeCell ref="A4:D4"/>
    <mergeCell ref="I4:Q4"/>
    <mergeCell ref="E5:E6"/>
    <mergeCell ref="F5:F6"/>
    <mergeCell ref="G5:G6"/>
    <mergeCell ref="H5:H6"/>
    <mergeCell ref="I5:I6"/>
    <mergeCell ref="J5:J6"/>
    <mergeCell ref="K5:K6"/>
    <mergeCell ref="L5:L6"/>
    <mergeCell ref="M5:M6"/>
    <mergeCell ref="N5:N6"/>
    <mergeCell ref="O5:O6"/>
    <mergeCell ref="P5:P6"/>
    <mergeCell ref="Q5:Q6"/>
  </mergeCells>
  <printOptions horizontalCentered="1"/>
  <pageMargins left="0.196527777777778" right="0.196527777777778" top="0.229166666666667" bottom="0.159027777777778" header="0" footer="0"/>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8" sqref="A8:D17"/>
    </sheetView>
  </sheetViews>
  <sheetFormatPr defaultColWidth="9.16666666666667" defaultRowHeight="12.75" customHeight="1"/>
  <cols>
    <col min="1" max="1" width="10.1666666666667" customWidth="1"/>
    <col min="2" max="2" width="8.16666666666667" customWidth="1"/>
    <col min="3" max="3" width="6.83333333333333" customWidth="1"/>
    <col min="4" max="4" width="37.3333333333333" customWidth="1"/>
    <col min="5" max="5" width="14.6666666666667" customWidth="1"/>
    <col min="6" max="17" width="12.6666666666667" customWidth="1"/>
  </cols>
  <sheetData>
    <row r="1" ht="25.5" customHeight="1" spans="1:18">
      <c r="A1" s="2" t="s">
        <v>157</v>
      </c>
      <c r="B1" s="80"/>
      <c r="C1" s="80"/>
      <c r="D1" s="80"/>
      <c r="E1" s="80"/>
      <c r="F1" s="80"/>
      <c r="G1" s="80"/>
      <c r="H1" s="80"/>
      <c r="I1" s="80"/>
      <c r="J1" s="80"/>
      <c r="K1" s="80"/>
      <c r="L1" s="80"/>
      <c r="M1" s="80"/>
      <c r="N1" s="80"/>
      <c r="O1" s="80"/>
      <c r="P1" s="80"/>
      <c r="Q1" s="21"/>
      <c r="R1" s="56"/>
    </row>
    <row r="2" ht="25.5" customHeight="1" spans="1:18">
      <c r="A2" s="81" t="s">
        <v>158</v>
      </c>
      <c r="B2" s="81"/>
      <c r="C2" s="81"/>
      <c r="D2" s="81"/>
      <c r="E2" s="81"/>
      <c r="F2" s="81"/>
      <c r="G2" s="81"/>
      <c r="H2" s="81"/>
      <c r="I2" s="81"/>
      <c r="J2" s="81"/>
      <c r="K2" s="81"/>
      <c r="L2" s="81"/>
      <c r="M2" s="81"/>
      <c r="N2" s="81"/>
      <c r="O2" s="81"/>
      <c r="P2" s="81"/>
      <c r="Q2" s="81"/>
      <c r="R2" s="56"/>
    </row>
    <row r="3" ht="25.5" customHeight="1" spans="1:18">
      <c r="A3" s="50" t="s">
        <v>2</v>
      </c>
      <c r="B3" s="51"/>
      <c r="C3" s="51"/>
      <c r="D3" s="51"/>
      <c r="E3" s="51"/>
      <c r="F3" s="51"/>
      <c r="G3" s="51"/>
      <c r="H3" s="51"/>
      <c r="I3" s="80"/>
      <c r="J3" s="80"/>
      <c r="K3" s="80"/>
      <c r="L3" s="80"/>
      <c r="M3" s="80"/>
      <c r="N3" s="80"/>
      <c r="O3" s="80"/>
      <c r="P3" s="80"/>
      <c r="Q3" s="74" t="s">
        <v>84</v>
      </c>
      <c r="R3" s="56"/>
    </row>
    <row r="4" ht="19.5" customHeight="1" spans="1:18">
      <c r="A4" s="145" t="s">
        <v>143</v>
      </c>
      <c r="B4" s="145"/>
      <c r="C4" s="145"/>
      <c r="D4" s="26" t="s">
        <v>159</v>
      </c>
      <c r="E4" s="62" t="s">
        <v>160</v>
      </c>
      <c r="F4" s="62" t="s">
        <v>161</v>
      </c>
      <c r="G4" s="179" t="s">
        <v>162</v>
      </c>
      <c r="H4" s="62" t="s">
        <v>163</v>
      </c>
      <c r="I4" s="67" t="s">
        <v>164</v>
      </c>
      <c r="J4" s="84" t="s">
        <v>165</v>
      </c>
      <c r="K4" s="84" t="s">
        <v>166</v>
      </c>
      <c r="L4" s="84" t="s">
        <v>167</v>
      </c>
      <c r="M4" s="84" t="s">
        <v>168</v>
      </c>
      <c r="N4" s="84" t="s">
        <v>148</v>
      </c>
      <c r="O4" s="84" t="s">
        <v>169</v>
      </c>
      <c r="P4" s="84" t="s">
        <v>170</v>
      </c>
      <c r="Q4" s="67" t="s">
        <v>156</v>
      </c>
      <c r="R4" s="54"/>
    </row>
    <row r="5" ht="15" customHeight="1" spans="1:18">
      <c r="A5" s="67" t="s">
        <v>113</v>
      </c>
      <c r="B5" s="67" t="s">
        <v>114</v>
      </c>
      <c r="C5" s="67" t="s">
        <v>115</v>
      </c>
      <c r="D5" s="9"/>
      <c r="E5" s="67"/>
      <c r="F5" s="67"/>
      <c r="G5" s="108"/>
      <c r="H5" s="67"/>
      <c r="I5" s="67"/>
      <c r="J5" s="84"/>
      <c r="K5" s="84"/>
      <c r="L5" s="84"/>
      <c r="M5" s="84"/>
      <c r="N5" s="84"/>
      <c r="O5" s="84"/>
      <c r="P5" s="84"/>
      <c r="Q5" s="67"/>
      <c r="R5" s="54"/>
    </row>
    <row r="6" ht="15" customHeight="1" spans="1:18">
      <c r="A6" s="67"/>
      <c r="B6" s="67"/>
      <c r="C6" s="67"/>
      <c r="D6" s="9"/>
      <c r="E6" s="67"/>
      <c r="F6" s="67"/>
      <c r="G6" s="108"/>
      <c r="H6" s="67"/>
      <c r="I6" s="67"/>
      <c r="J6" s="84"/>
      <c r="K6" s="84"/>
      <c r="L6" s="84"/>
      <c r="M6" s="84"/>
      <c r="N6" s="84"/>
      <c r="O6" s="84"/>
      <c r="P6" s="84"/>
      <c r="Q6" s="67"/>
      <c r="R6" s="54"/>
    </row>
    <row r="7" s="1" customFormat="1" ht="24.95" customHeight="1" spans="1:18">
      <c r="A7" s="86"/>
      <c r="B7" s="86"/>
      <c r="C7" s="86"/>
      <c r="D7" s="87" t="s">
        <v>105</v>
      </c>
      <c r="E7" s="16">
        <f>SUM(F7:Q7)</f>
        <v>4011.95</v>
      </c>
      <c r="F7" s="16">
        <f>SUM(F8:F17)</f>
        <v>433.33</v>
      </c>
      <c r="G7" s="16">
        <f t="shared" ref="G7:Q7" si="0">SUM(G8:G17)</f>
        <v>664.65</v>
      </c>
      <c r="H7" s="16">
        <f t="shared" si="0"/>
        <v>598.2</v>
      </c>
      <c r="I7" s="16">
        <f t="shared" si="0"/>
        <v>1552.92</v>
      </c>
      <c r="J7" s="16">
        <f t="shared" si="0"/>
        <v>0</v>
      </c>
      <c r="K7" s="16">
        <f t="shared" si="0"/>
        <v>0</v>
      </c>
      <c r="L7" s="16">
        <f t="shared" si="0"/>
        <v>0</v>
      </c>
      <c r="M7" s="16">
        <f t="shared" si="0"/>
        <v>0</v>
      </c>
      <c r="N7" s="16">
        <f t="shared" si="0"/>
        <v>753.35</v>
      </c>
      <c r="O7" s="16">
        <f t="shared" si="0"/>
        <v>0</v>
      </c>
      <c r="P7" s="16">
        <f t="shared" si="0"/>
        <v>0</v>
      </c>
      <c r="Q7" s="16">
        <f t="shared" si="0"/>
        <v>9.5</v>
      </c>
      <c r="R7" s="54"/>
    </row>
    <row r="8" ht="24.95" customHeight="1" spans="1:18">
      <c r="A8" s="88" t="s">
        <v>116</v>
      </c>
      <c r="B8" s="88" t="s">
        <v>117</v>
      </c>
      <c r="C8" s="88" t="s">
        <v>118</v>
      </c>
      <c r="D8" s="89" t="s">
        <v>119</v>
      </c>
      <c r="E8" s="16">
        <f t="shared" ref="E8:E17" si="1">SUM(F8:Q8)</f>
        <v>1030.93</v>
      </c>
      <c r="F8" s="17">
        <f>137.83+33.88</f>
        <v>171.71</v>
      </c>
      <c r="G8" s="17">
        <f>228.51+6.98</f>
        <v>235.49</v>
      </c>
      <c r="H8" s="16">
        <v>592.36</v>
      </c>
      <c r="I8" s="16">
        <v>5</v>
      </c>
      <c r="J8" s="17"/>
      <c r="K8" s="17"/>
      <c r="L8" s="17"/>
      <c r="M8" s="17"/>
      <c r="N8" s="17">
        <f>14.47+2.4</f>
        <v>16.87</v>
      </c>
      <c r="O8" s="17"/>
      <c r="P8" s="17"/>
      <c r="Q8" s="16">
        <v>9.5</v>
      </c>
      <c r="R8" s="56"/>
    </row>
    <row r="9" ht="24.95" customHeight="1" spans="1:18">
      <c r="A9" s="88" t="s">
        <v>120</v>
      </c>
      <c r="B9" s="88" t="s">
        <v>121</v>
      </c>
      <c r="C9" s="88" t="s">
        <v>122</v>
      </c>
      <c r="D9" s="89" t="s">
        <v>123</v>
      </c>
      <c r="E9" s="16">
        <f t="shared" si="1"/>
        <v>74.61</v>
      </c>
      <c r="F9" s="17">
        <v>30.96</v>
      </c>
      <c r="G9" s="17">
        <v>16.54</v>
      </c>
      <c r="H9" s="16"/>
      <c r="I9" s="16"/>
      <c r="J9" s="17"/>
      <c r="K9" s="17"/>
      <c r="L9" s="17"/>
      <c r="M9" s="17"/>
      <c r="N9" s="17">
        <v>27.11</v>
      </c>
      <c r="O9" s="17"/>
      <c r="P9" s="17"/>
      <c r="Q9" s="16"/>
      <c r="R9" s="56"/>
    </row>
    <row r="10" ht="24.95" customHeight="1" spans="1:18">
      <c r="A10" s="88" t="s">
        <v>124</v>
      </c>
      <c r="B10" s="88" t="s">
        <v>118</v>
      </c>
      <c r="C10" s="88" t="s">
        <v>118</v>
      </c>
      <c r="D10" s="89" t="s">
        <v>125</v>
      </c>
      <c r="E10" s="16">
        <f t="shared" si="1"/>
        <v>38.43</v>
      </c>
      <c r="F10" s="17">
        <v>27.9</v>
      </c>
      <c r="G10" s="17">
        <v>5.4</v>
      </c>
      <c r="H10" s="16"/>
      <c r="I10" s="16">
        <v>3</v>
      </c>
      <c r="J10" s="17"/>
      <c r="K10" s="17"/>
      <c r="L10" s="17"/>
      <c r="M10" s="17"/>
      <c r="N10" s="17">
        <v>2.13</v>
      </c>
      <c r="O10" s="17"/>
      <c r="P10" s="17"/>
      <c r="Q10" s="16"/>
      <c r="R10" s="56"/>
    </row>
    <row r="11" ht="24.95" customHeight="1" spans="1:18">
      <c r="A11" s="88" t="s">
        <v>126</v>
      </c>
      <c r="B11" s="88" t="s">
        <v>122</v>
      </c>
      <c r="C11" s="88" t="s">
        <v>118</v>
      </c>
      <c r="D11" s="89" t="s">
        <v>127</v>
      </c>
      <c r="E11" s="16">
        <f t="shared" si="1"/>
        <v>55.98</v>
      </c>
      <c r="F11" s="17">
        <v>26.34</v>
      </c>
      <c r="G11" s="17">
        <v>11.84</v>
      </c>
      <c r="H11" s="16">
        <v>5.84</v>
      </c>
      <c r="I11" s="16"/>
      <c r="J11" s="17"/>
      <c r="K11" s="17"/>
      <c r="L11" s="17"/>
      <c r="M11" s="17"/>
      <c r="N11" s="17">
        <v>11.96</v>
      </c>
      <c r="O11" s="17"/>
      <c r="P11" s="17"/>
      <c r="Q11" s="16"/>
      <c r="R11" s="56"/>
    </row>
    <row r="12" ht="24.95" customHeight="1" spans="1:18">
      <c r="A12" s="88" t="s">
        <v>128</v>
      </c>
      <c r="B12" s="88" t="s">
        <v>118</v>
      </c>
      <c r="C12" s="88" t="s">
        <v>129</v>
      </c>
      <c r="D12" s="89" t="s">
        <v>130</v>
      </c>
      <c r="E12" s="16">
        <f t="shared" si="1"/>
        <v>239.86</v>
      </c>
      <c r="F12" s="17">
        <f>75.61+44.16</f>
        <v>119.77</v>
      </c>
      <c r="G12" s="17">
        <f>41.09+15.01</f>
        <v>56.1</v>
      </c>
      <c r="H12" s="16"/>
      <c r="I12" s="16"/>
      <c r="J12" s="17"/>
      <c r="K12" s="17"/>
      <c r="L12" s="17"/>
      <c r="M12" s="17"/>
      <c r="N12" s="17">
        <f>58.22+5.77</f>
        <v>63.99</v>
      </c>
      <c r="O12" s="17"/>
      <c r="P12" s="17"/>
      <c r="Q12" s="16"/>
      <c r="R12" s="56"/>
    </row>
    <row r="13" ht="24.95" customHeight="1" spans="1:18">
      <c r="A13" s="88" t="s">
        <v>128</v>
      </c>
      <c r="B13" s="88" t="s">
        <v>131</v>
      </c>
      <c r="C13" s="88" t="s">
        <v>129</v>
      </c>
      <c r="D13" s="89" t="s">
        <v>132</v>
      </c>
      <c r="E13" s="16">
        <f t="shared" si="1"/>
        <v>32.89</v>
      </c>
      <c r="F13" s="17">
        <v>21.34</v>
      </c>
      <c r="G13" s="17">
        <v>7.75</v>
      </c>
      <c r="H13" s="16"/>
      <c r="I13" s="16"/>
      <c r="J13" s="17"/>
      <c r="K13" s="17"/>
      <c r="L13" s="17"/>
      <c r="M13" s="17"/>
      <c r="N13" s="17">
        <v>3.8</v>
      </c>
      <c r="O13" s="17"/>
      <c r="P13" s="17"/>
      <c r="Q13" s="16"/>
      <c r="R13" s="56"/>
    </row>
    <row r="14" ht="24.95" customHeight="1" spans="1:18">
      <c r="A14" s="88" t="s">
        <v>128</v>
      </c>
      <c r="B14" s="88" t="s">
        <v>117</v>
      </c>
      <c r="C14" s="88" t="s">
        <v>129</v>
      </c>
      <c r="D14" s="89" t="s">
        <v>133</v>
      </c>
      <c r="E14" s="16">
        <f t="shared" si="1"/>
        <v>35.26</v>
      </c>
      <c r="F14" s="17">
        <v>17.94</v>
      </c>
      <c r="G14" s="17">
        <v>9.81</v>
      </c>
      <c r="H14" s="16"/>
      <c r="I14" s="16">
        <v>3.92</v>
      </c>
      <c r="J14" s="17"/>
      <c r="K14" s="17"/>
      <c r="L14" s="17"/>
      <c r="M14" s="17"/>
      <c r="N14" s="17">
        <v>3.59</v>
      </c>
      <c r="O14" s="17"/>
      <c r="P14" s="17"/>
      <c r="Q14" s="16"/>
      <c r="R14" s="56"/>
    </row>
    <row r="15" ht="24.95" customHeight="1" spans="1:18">
      <c r="A15" s="88" t="s">
        <v>134</v>
      </c>
      <c r="B15" s="88" t="s">
        <v>118</v>
      </c>
      <c r="C15" s="88" t="s">
        <v>135</v>
      </c>
      <c r="D15" s="89" t="s">
        <v>130</v>
      </c>
      <c r="E15" s="16">
        <f t="shared" si="1"/>
        <v>29.16</v>
      </c>
      <c r="F15" s="17">
        <v>17.37</v>
      </c>
      <c r="G15" s="17">
        <v>10.47</v>
      </c>
      <c r="H15" s="16"/>
      <c r="I15" s="16"/>
      <c r="J15" s="17"/>
      <c r="K15" s="17"/>
      <c r="L15" s="17"/>
      <c r="M15" s="17"/>
      <c r="N15" s="17">
        <v>1.32</v>
      </c>
      <c r="O15" s="17"/>
      <c r="P15" s="17"/>
      <c r="Q15" s="16"/>
      <c r="R15" s="56"/>
    </row>
    <row r="16" ht="24.95" customHeight="1" spans="1:18">
      <c r="A16" s="88" t="s">
        <v>128</v>
      </c>
      <c r="B16" s="88" t="s">
        <v>121</v>
      </c>
      <c r="C16" s="88" t="s">
        <v>136</v>
      </c>
      <c r="D16" s="89" t="s">
        <v>137</v>
      </c>
      <c r="E16" s="16">
        <f t="shared" si="1"/>
        <v>2093.85</v>
      </c>
      <c r="F16" s="17"/>
      <c r="G16" s="17">
        <f>140.1+171.15</f>
        <v>311.25</v>
      </c>
      <c r="H16" s="16"/>
      <c r="I16" s="16">
        <v>1541</v>
      </c>
      <c r="J16" s="17"/>
      <c r="K16" s="17"/>
      <c r="L16" s="17"/>
      <c r="M16" s="17"/>
      <c r="N16" s="17">
        <v>241.6</v>
      </c>
      <c r="O16" s="17"/>
      <c r="P16" s="17"/>
      <c r="Q16" s="16"/>
      <c r="R16" s="56"/>
    </row>
    <row r="17" ht="24.95" customHeight="1" spans="1:18">
      <c r="A17" s="88" t="s">
        <v>138</v>
      </c>
      <c r="B17" s="88" t="s">
        <v>139</v>
      </c>
      <c r="C17" s="88" t="s">
        <v>118</v>
      </c>
      <c r="D17" s="89" t="s">
        <v>140</v>
      </c>
      <c r="E17" s="16">
        <f t="shared" si="1"/>
        <v>380.98</v>
      </c>
      <c r="F17" s="17"/>
      <c r="G17" s="17"/>
      <c r="H17" s="16"/>
      <c r="I17" s="16"/>
      <c r="J17" s="17"/>
      <c r="K17" s="17"/>
      <c r="L17" s="17"/>
      <c r="M17" s="17"/>
      <c r="N17" s="17">
        <v>380.98</v>
      </c>
      <c r="O17" s="17"/>
      <c r="P17" s="17"/>
      <c r="Q17" s="16"/>
      <c r="R17" s="56"/>
    </row>
    <row r="18" s="79" customFormat="1" ht="24.95" customHeight="1" spans="1:18">
      <c r="A18" s="88"/>
      <c r="B18" s="88"/>
      <c r="C18" s="88"/>
      <c r="D18" s="89"/>
      <c r="E18" s="17"/>
      <c r="F18" s="17"/>
      <c r="G18" s="16"/>
      <c r="H18" s="16"/>
      <c r="I18" s="16"/>
      <c r="J18" s="17"/>
      <c r="K18" s="17"/>
      <c r="L18" s="17"/>
      <c r="M18" s="17"/>
      <c r="N18" s="17"/>
      <c r="O18" s="17"/>
      <c r="P18" s="17"/>
      <c r="Q18" s="92"/>
      <c r="R18" s="151"/>
    </row>
    <row r="19" s="79" customFormat="1" ht="24.95" customHeight="1" spans="1:18">
      <c r="A19" s="88"/>
      <c r="B19" s="88"/>
      <c r="C19" s="88"/>
      <c r="D19" s="89"/>
      <c r="E19" s="16"/>
      <c r="F19" s="16"/>
      <c r="G19" s="16"/>
      <c r="H19" s="16"/>
      <c r="I19" s="16"/>
      <c r="J19" s="17"/>
      <c r="K19" s="17"/>
      <c r="L19" s="17"/>
      <c r="M19" s="17"/>
      <c r="N19" s="17"/>
      <c r="O19" s="17"/>
      <c r="P19" s="17"/>
      <c r="Q19" s="92"/>
      <c r="R19" s="151"/>
    </row>
    <row r="20" s="79" customFormat="1" ht="24.95" customHeight="1" spans="1:18">
      <c r="A20" s="88"/>
      <c r="B20" s="88"/>
      <c r="C20" s="88"/>
      <c r="D20" s="89"/>
      <c r="E20" s="16"/>
      <c r="F20" s="16"/>
      <c r="G20" s="16"/>
      <c r="H20" s="16"/>
      <c r="I20" s="16"/>
      <c r="J20" s="17"/>
      <c r="K20" s="17"/>
      <c r="L20" s="17"/>
      <c r="M20" s="17"/>
      <c r="N20" s="17"/>
      <c r="O20" s="17"/>
      <c r="P20" s="17"/>
      <c r="Q20" s="92"/>
      <c r="R20" s="151"/>
    </row>
    <row r="21" s="79" customFormat="1" ht="24.95" customHeight="1" spans="1:18">
      <c r="A21" s="88"/>
      <c r="B21" s="88"/>
      <c r="C21" s="88"/>
      <c r="D21" s="89"/>
      <c r="E21" s="16"/>
      <c r="F21" s="16"/>
      <c r="G21" s="16"/>
      <c r="H21" s="16"/>
      <c r="I21" s="16"/>
      <c r="J21" s="17"/>
      <c r="K21" s="17"/>
      <c r="L21" s="17"/>
      <c r="M21" s="17"/>
      <c r="N21" s="17"/>
      <c r="O21" s="17"/>
      <c r="P21" s="17"/>
      <c r="Q21" s="16"/>
      <c r="R21" s="151"/>
    </row>
    <row r="22" s="79" customFormat="1" ht="24.95" customHeight="1" spans="1:18">
      <c r="A22" s="88"/>
      <c r="B22" s="88"/>
      <c r="C22" s="88"/>
      <c r="D22" s="89"/>
      <c r="E22" s="16"/>
      <c r="F22" s="16"/>
      <c r="G22" s="16"/>
      <c r="H22" s="16"/>
      <c r="I22" s="16"/>
      <c r="J22" s="17"/>
      <c r="K22" s="17"/>
      <c r="L22" s="17"/>
      <c r="M22" s="17"/>
      <c r="N22" s="17"/>
      <c r="O22" s="17"/>
      <c r="P22" s="17"/>
      <c r="Q22" s="16"/>
      <c r="R22" s="151"/>
    </row>
    <row r="23" s="79" customFormat="1" ht="24.95" customHeight="1" spans="1:17">
      <c r="A23" s="88"/>
      <c r="B23" s="88"/>
      <c r="C23" s="88"/>
      <c r="D23" s="89"/>
      <c r="E23" s="16"/>
      <c r="F23" s="16"/>
      <c r="G23" s="16"/>
      <c r="H23" s="16"/>
      <c r="I23" s="16"/>
      <c r="J23" s="17"/>
      <c r="K23" s="17"/>
      <c r="L23" s="17"/>
      <c r="M23" s="17"/>
      <c r="N23" s="17"/>
      <c r="O23" s="17"/>
      <c r="P23" s="17"/>
      <c r="Q23" s="16"/>
    </row>
    <row r="24" s="79" customFormat="1" ht="24.95" customHeight="1" spans="1:17">
      <c r="A24" s="88"/>
      <c r="B24" s="88"/>
      <c r="C24" s="88"/>
      <c r="D24" s="89"/>
      <c r="E24" s="16"/>
      <c r="F24" s="16"/>
      <c r="G24" s="16"/>
      <c r="H24" s="16"/>
      <c r="I24" s="16"/>
      <c r="J24" s="17"/>
      <c r="K24" s="17"/>
      <c r="L24" s="17"/>
      <c r="M24" s="17"/>
      <c r="N24" s="17"/>
      <c r="O24" s="17"/>
      <c r="P24" s="17"/>
      <c r="Q24" s="16"/>
    </row>
    <row r="25" s="79" customFormat="1" ht="24.95" customHeight="1" spans="1:17">
      <c r="A25" s="88"/>
      <c r="B25" s="88"/>
      <c r="C25" s="88"/>
      <c r="D25" s="89"/>
      <c r="E25" s="16"/>
      <c r="F25" s="16"/>
      <c r="G25" s="16"/>
      <c r="H25" s="16"/>
      <c r="I25" s="16"/>
      <c r="J25" s="17"/>
      <c r="K25" s="17"/>
      <c r="L25" s="17"/>
      <c r="M25" s="17"/>
      <c r="N25" s="17"/>
      <c r="O25" s="17"/>
      <c r="P25" s="17"/>
      <c r="Q25" s="16"/>
    </row>
    <row r="26" s="79" customFormat="1" ht="24.95" customHeight="1" spans="1:17">
      <c r="A26" s="88"/>
      <c r="B26" s="88"/>
      <c r="C26" s="88"/>
      <c r="D26" s="87"/>
      <c r="E26" s="16"/>
      <c r="F26" s="16"/>
      <c r="G26" s="16"/>
      <c r="H26" s="16"/>
      <c r="I26" s="16"/>
      <c r="J26" s="17"/>
      <c r="K26" s="17"/>
      <c r="L26" s="17"/>
      <c r="M26" s="17"/>
      <c r="N26" s="17"/>
      <c r="O26" s="17"/>
      <c r="P26" s="17"/>
      <c r="Q26" s="16"/>
    </row>
    <row r="27" s="79" customFormat="1" ht="24.95" customHeight="1" spans="1:17">
      <c r="A27" s="88"/>
      <c r="B27" s="88"/>
      <c r="C27" s="88"/>
      <c r="D27" s="89"/>
      <c r="E27" s="16"/>
      <c r="F27" s="16"/>
      <c r="G27" s="16"/>
      <c r="H27" s="16"/>
      <c r="I27" s="16"/>
      <c r="J27" s="17"/>
      <c r="K27" s="17"/>
      <c r="L27" s="17"/>
      <c r="M27" s="17"/>
      <c r="N27" s="17"/>
      <c r="O27" s="17"/>
      <c r="P27" s="17"/>
      <c r="Q27" s="16"/>
    </row>
    <row r="28" s="79" customFormat="1" ht="24.95" customHeight="1" spans="1:17">
      <c r="A28" s="88"/>
      <c r="B28" s="88"/>
      <c r="C28" s="88"/>
      <c r="D28" s="89"/>
      <c r="E28" s="16"/>
      <c r="F28" s="16"/>
      <c r="G28" s="16"/>
      <c r="H28" s="16"/>
      <c r="I28" s="16"/>
      <c r="J28" s="17"/>
      <c r="K28" s="17"/>
      <c r="L28" s="17"/>
      <c r="M28" s="17"/>
      <c r="N28" s="17"/>
      <c r="O28" s="17"/>
      <c r="P28" s="17"/>
      <c r="Q28" s="16"/>
    </row>
    <row r="29" s="79" customFormat="1" ht="24.95" customHeight="1" spans="1:17">
      <c r="A29" s="88"/>
      <c r="B29" s="88"/>
      <c r="C29" s="88"/>
      <c r="D29" s="87"/>
      <c r="E29" s="16"/>
      <c r="F29" s="16"/>
      <c r="G29" s="16"/>
      <c r="H29" s="16"/>
      <c r="I29" s="16"/>
      <c r="J29" s="17"/>
      <c r="K29" s="17"/>
      <c r="L29" s="17"/>
      <c r="M29" s="17"/>
      <c r="N29" s="17"/>
      <c r="O29" s="17"/>
      <c r="P29" s="17"/>
      <c r="Q29" s="16"/>
    </row>
  </sheetData>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196527777777778" right="0.196527777777778" top="0.479166666666667" bottom="0.590277777777778" header="0" footer="0"/>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showGridLines="0" showZeros="0" topLeftCell="C1" workbookViewId="0">
      <selection activeCell="Q6" sqref="Q6:U14"/>
    </sheetView>
  </sheetViews>
  <sheetFormatPr defaultColWidth="9.16666666666667" defaultRowHeight="12.75" customHeight="1"/>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2" t="s">
        <v>171</v>
      </c>
      <c r="B1" s="114"/>
      <c r="C1" s="114"/>
      <c r="D1" s="115"/>
      <c r="E1" s="134"/>
      <c r="F1" s="134"/>
      <c r="G1" s="134"/>
      <c r="H1" s="134"/>
      <c r="I1" s="134"/>
      <c r="J1" s="134"/>
      <c r="K1" s="134"/>
      <c r="L1" s="134"/>
      <c r="M1" s="134"/>
      <c r="N1" s="134"/>
      <c r="O1" s="115"/>
      <c r="P1" s="115"/>
      <c r="Q1" s="134"/>
      <c r="S1" s="56"/>
      <c r="T1" s="140"/>
      <c r="U1" s="140"/>
    </row>
    <row r="2" ht="23.25" customHeight="1" spans="1:21">
      <c r="A2" s="138" t="s">
        <v>172</v>
      </c>
      <c r="B2" s="138"/>
      <c r="C2" s="138"/>
      <c r="D2" s="138"/>
      <c r="E2" s="138"/>
      <c r="F2" s="138"/>
      <c r="G2" s="138"/>
      <c r="H2" s="138"/>
      <c r="I2" s="138"/>
      <c r="J2" s="138"/>
      <c r="K2" s="138"/>
      <c r="L2" s="138"/>
      <c r="M2" s="138"/>
      <c r="N2" s="138"/>
      <c r="O2" s="138"/>
      <c r="P2" s="138"/>
      <c r="Q2" s="138"/>
      <c r="R2" s="138"/>
      <c r="S2" s="56"/>
      <c r="T2" s="56"/>
      <c r="U2" s="56"/>
    </row>
    <row r="3" ht="23.25" customHeight="1" spans="1:21">
      <c r="A3" s="116" t="s">
        <v>2</v>
      </c>
      <c r="B3" s="117"/>
      <c r="C3" s="117"/>
      <c r="D3" s="117"/>
      <c r="E3" s="117"/>
      <c r="F3" s="117"/>
      <c r="G3" s="117"/>
      <c r="H3" s="134"/>
      <c r="I3" s="134"/>
      <c r="J3" s="134"/>
      <c r="K3" s="134"/>
      <c r="L3" s="134"/>
      <c r="M3" s="134"/>
      <c r="N3" s="134"/>
      <c r="O3" s="115"/>
      <c r="P3" s="115"/>
      <c r="Q3" s="134"/>
      <c r="S3" s="56"/>
      <c r="T3" s="141" t="s">
        <v>84</v>
      </c>
      <c r="U3" s="141"/>
    </row>
    <row r="4" ht="23.25" customHeight="1" spans="1:21">
      <c r="A4" s="62" t="s">
        <v>143</v>
      </c>
      <c r="B4" s="62"/>
      <c r="C4" s="62"/>
      <c r="D4" s="26" t="s">
        <v>112</v>
      </c>
      <c r="E4" s="95" t="s">
        <v>160</v>
      </c>
      <c r="F4" s="67" t="s">
        <v>173</v>
      </c>
      <c r="G4" s="67"/>
      <c r="H4" s="67"/>
      <c r="I4" s="67"/>
      <c r="J4" s="67"/>
      <c r="K4" s="67" t="s">
        <v>174</v>
      </c>
      <c r="L4" s="67"/>
      <c r="M4" s="67"/>
      <c r="N4" s="67"/>
      <c r="O4" s="67"/>
      <c r="P4" s="84"/>
      <c r="Q4" s="67" t="s">
        <v>175</v>
      </c>
      <c r="R4" s="67" t="s">
        <v>176</v>
      </c>
      <c r="S4" s="67"/>
      <c r="T4" s="67"/>
      <c r="U4" s="67"/>
    </row>
    <row r="5" ht="36.75" customHeight="1" spans="1:21">
      <c r="A5" s="97" t="s">
        <v>113</v>
      </c>
      <c r="B5" s="97" t="s">
        <v>114</v>
      </c>
      <c r="C5" s="97" t="s">
        <v>115</v>
      </c>
      <c r="D5" s="111"/>
      <c r="E5" s="96"/>
      <c r="F5" s="67" t="s">
        <v>105</v>
      </c>
      <c r="G5" s="67" t="s">
        <v>177</v>
      </c>
      <c r="H5" s="67" t="s">
        <v>178</v>
      </c>
      <c r="I5" s="67" t="s">
        <v>179</v>
      </c>
      <c r="J5" s="67" t="s">
        <v>180</v>
      </c>
      <c r="K5" s="67" t="s">
        <v>105</v>
      </c>
      <c r="L5" s="67" t="s">
        <v>181</v>
      </c>
      <c r="M5" s="67" t="s">
        <v>182</v>
      </c>
      <c r="N5" s="67" t="s">
        <v>183</v>
      </c>
      <c r="O5" s="67" t="s">
        <v>184</v>
      </c>
      <c r="P5" s="84" t="s">
        <v>185</v>
      </c>
      <c r="Q5" s="67"/>
      <c r="R5" s="67" t="s">
        <v>105</v>
      </c>
      <c r="S5" s="147" t="s">
        <v>186</v>
      </c>
      <c r="T5" s="147" t="s">
        <v>187</v>
      </c>
      <c r="U5" s="147" t="s">
        <v>176</v>
      </c>
    </row>
    <row r="6" s="1" customFormat="1" ht="27" customHeight="1" spans="1:21">
      <c r="A6" s="86"/>
      <c r="B6" s="86"/>
      <c r="C6" s="86"/>
      <c r="D6" s="87" t="s">
        <v>105</v>
      </c>
      <c r="E6" s="28">
        <f>F6+K6+Q6+R6</f>
        <v>464.58</v>
      </c>
      <c r="F6" s="16">
        <f>SUM(G6:J6)</f>
        <v>337.14</v>
      </c>
      <c r="G6" s="16">
        <f>SUM(G7:G16)</f>
        <v>151.87</v>
      </c>
      <c r="H6" s="16">
        <f t="shared" ref="H6:U6" si="0">SUM(H7:H16)</f>
        <v>43.67</v>
      </c>
      <c r="I6" s="16">
        <f t="shared" si="0"/>
        <v>76.73</v>
      </c>
      <c r="J6" s="16">
        <f t="shared" si="0"/>
        <v>64.87</v>
      </c>
      <c r="K6" s="16">
        <f>SUM(L6:P6)</f>
        <v>76.57</v>
      </c>
      <c r="L6" s="16">
        <f t="shared" si="0"/>
        <v>76.57</v>
      </c>
      <c r="M6" s="16">
        <f t="shared" si="0"/>
        <v>0</v>
      </c>
      <c r="N6" s="16">
        <f t="shared" si="0"/>
        <v>0</v>
      </c>
      <c r="O6" s="16">
        <f t="shared" si="0"/>
        <v>0</v>
      </c>
      <c r="P6" s="16">
        <f t="shared" si="0"/>
        <v>0</v>
      </c>
      <c r="Q6" s="16">
        <f t="shared" si="0"/>
        <v>31.26</v>
      </c>
      <c r="R6" s="16">
        <f>SUM(S6:U6)</f>
        <v>19.61</v>
      </c>
      <c r="S6" s="16">
        <f t="shared" si="0"/>
        <v>0</v>
      </c>
      <c r="T6" s="16">
        <f t="shared" si="0"/>
        <v>0</v>
      </c>
      <c r="U6" s="16">
        <f t="shared" si="0"/>
        <v>19.61</v>
      </c>
    </row>
    <row r="7" ht="27" customHeight="1" spans="1:21">
      <c r="A7" s="88" t="s">
        <v>116</v>
      </c>
      <c r="B7" s="88" t="s">
        <v>117</v>
      </c>
      <c r="C7" s="88" t="s">
        <v>118</v>
      </c>
      <c r="D7" s="89" t="s">
        <v>119</v>
      </c>
      <c r="E7" s="28">
        <f t="shared" ref="E7:E16" si="1">F7+K7+Q7+R7</f>
        <v>183.77</v>
      </c>
      <c r="F7" s="16">
        <f t="shared" ref="F7:F16" si="2">SUM(G7:J7)</f>
        <v>135.19</v>
      </c>
      <c r="G7" s="16">
        <f>45.25+11.54</f>
        <v>56.79</v>
      </c>
      <c r="H7" s="16">
        <f>35.17+8.5</f>
        <v>43.67</v>
      </c>
      <c r="I7" s="16">
        <f>27.77+6.96</f>
        <v>34.73</v>
      </c>
      <c r="J7" s="16"/>
      <c r="K7" s="16">
        <f t="shared" ref="K7:K14" si="3">SUM(L7:P7)</f>
        <v>29.89</v>
      </c>
      <c r="L7" s="16">
        <f>23.95+5.94</f>
        <v>29.89</v>
      </c>
      <c r="M7" s="16"/>
      <c r="N7" s="16"/>
      <c r="O7" s="16"/>
      <c r="P7" s="16"/>
      <c r="Q7" s="16">
        <f>9.66+2.4</f>
        <v>12.06</v>
      </c>
      <c r="R7" s="16">
        <f t="shared" ref="R7:R16" si="4">SUM(S7:U7)</f>
        <v>6.63</v>
      </c>
      <c r="S7" s="16"/>
      <c r="T7" s="16"/>
      <c r="U7" s="16">
        <f>5.69+0.94</f>
        <v>6.63</v>
      </c>
    </row>
    <row r="8" ht="27" customHeight="1" spans="1:21">
      <c r="A8" s="88" t="s">
        <v>120</v>
      </c>
      <c r="B8" s="88" t="s">
        <v>121</v>
      </c>
      <c r="C8" s="88" t="s">
        <v>122</v>
      </c>
      <c r="D8" s="89" t="s">
        <v>123</v>
      </c>
      <c r="E8" s="28">
        <f t="shared" si="1"/>
        <v>33.27</v>
      </c>
      <c r="F8" s="16">
        <f t="shared" si="2"/>
        <v>23.72</v>
      </c>
      <c r="G8" s="16">
        <v>11.84</v>
      </c>
      <c r="H8" s="16"/>
      <c r="I8" s="16">
        <v>4.5</v>
      </c>
      <c r="J8" s="16">
        <v>7.38</v>
      </c>
      <c r="K8" s="16">
        <f t="shared" si="3"/>
        <v>5.58</v>
      </c>
      <c r="L8" s="16">
        <v>5.58</v>
      </c>
      <c r="M8" s="16"/>
      <c r="N8" s="16"/>
      <c r="O8" s="16"/>
      <c r="P8" s="16"/>
      <c r="Q8" s="16">
        <v>2.31</v>
      </c>
      <c r="R8" s="16">
        <f t="shared" si="4"/>
        <v>1.66</v>
      </c>
      <c r="S8" s="16"/>
      <c r="T8" s="16"/>
      <c r="U8" s="16">
        <v>1.66</v>
      </c>
    </row>
    <row r="9" ht="27" customHeight="1" spans="1:21">
      <c r="A9" s="88" t="s">
        <v>124</v>
      </c>
      <c r="B9" s="88" t="s">
        <v>118</v>
      </c>
      <c r="C9" s="88" t="s">
        <v>118</v>
      </c>
      <c r="D9" s="89" t="s">
        <v>125</v>
      </c>
      <c r="E9" s="28">
        <f t="shared" si="1"/>
        <v>29.94</v>
      </c>
      <c r="F9" s="16">
        <f t="shared" si="2"/>
        <v>21.5</v>
      </c>
      <c r="G9" s="16">
        <v>10.1</v>
      </c>
      <c r="H9" s="16"/>
      <c r="I9" s="16">
        <v>4.5</v>
      </c>
      <c r="J9" s="16">
        <v>6.9</v>
      </c>
      <c r="K9" s="16">
        <f t="shared" si="3"/>
        <v>4.96</v>
      </c>
      <c r="L9" s="16">
        <v>4.96</v>
      </c>
      <c r="M9" s="16"/>
      <c r="N9" s="16"/>
      <c r="O9" s="16"/>
      <c r="P9" s="16"/>
      <c r="Q9" s="16">
        <v>2.04</v>
      </c>
      <c r="R9" s="16">
        <f t="shared" si="4"/>
        <v>1.44</v>
      </c>
      <c r="S9" s="16"/>
      <c r="T9" s="16"/>
      <c r="U9" s="16">
        <v>1.44</v>
      </c>
    </row>
    <row r="10" s="79" customFormat="1" ht="27" customHeight="1" spans="1:21">
      <c r="A10" s="88" t="s">
        <v>126</v>
      </c>
      <c r="B10" s="88" t="s">
        <v>122</v>
      </c>
      <c r="C10" s="88" t="s">
        <v>118</v>
      </c>
      <c r="D10" s="89" t="s">
        <v>127</v>
      </c>
      <c r="E10" s="28">
        <f t="shared" si="1"/>
        <v>28.25</v>
      </c>
      <c r="F10" s="16">
        <f t="shared" si="2"/>
        <v>20.45</v>
      </c>
      <c r="G10" s="92">
        <v>9.1</v>
      </c>
      <c r="H10" s="92"/>
      <c r="I10" s="92">
        <v>4.5</v>
      </c>
      <c r="J10" s="92">
        <v>6.85</v>
      </c>
      <c r="K10" s="16">
        <f t="shared" si="3"/>
        <v>4.67</v>
      </c>
      <c r="L10" s="16">
        <v>4.67</v>
      </c>
      <c r="M10" s="16"/>
      <c r="N10" s="16"/>
      <c r="O10" s="16"/>
      <c r="P10" s="16"/>
      <c r="Q10" s="92">
        <v>1.91</v>
      </c>
      <c r="R10" s="16">
        <f t="shared" si="4"/>
        <v>1.22</v>
      </c>
      <c r="S10" s="92"/>
      <c r="T10" s="92"/>
      <c r="U10" s="92">
        <v>1.22</v>
      </c>
    </row>
    <row r="11" s="79" customFormat="1" ht="27" customHeight="1" spans="1:21">
      <c r="A11" s="88" t="s">
        <v>128</v>
      </c>
      <c r="B11" s="88" t="s">
        <v>118</v>
      </c>
      <c r="C11" s="88" t="s">
        <v>129</v>
      </c>
      <c r="D11" s="89" t="s">
        <v>130</v>
      </c>
      <c r="E11" s="28">
        <f t="shared" si="1"/>
        <v>128.57</v>
      </c>
      <c r="F11" s="16">
        <f t="shared" si="2"/>
        <v>92.82</v>
      </c>
      <c r="G11" s="92">
        <f>27.79+15.56</f>
        <v>43.35</v>
      </c>
      <c r="H11" s="92"/>
      <c r="I11" s="92">
        <f>12+7.5</f>
        <v>19.5</v>
      </c>
      <c r="J11" s="92">
        <f>18.69+11.28</f>
        <v>29.97</v>
      </c>
      <c r="K11" s="16">
        <f t="shared" si="3"/>
        <v>21.41</v>
      </c>
      <c r="L11" s="16">
        <f>13.51+7.9</f>
        <v>21.41</v>
      </c>
      <c r="M11" s="16"/>
      <c r="N11" s="16"/>
      <c r="O11" s="16"/>
      <c r="P11" s="16"/>
      <c r="Q11" s="16">
        <f>5.58+3.22</f>
        <v>8.8</v>
      </c>
      <c r="R11" s="16">
        <f t="shared" si="4"/>
        <v>5.54</v>
      </c>
      <c r="S11" s="92"/>
      <c r="T11" s="92"/>
      <c r="U11" s="92">
        <f>3.62+1.92</f>
        <v>5.54</v>
      </c>
    </row>
    <row r="12" s="79" customFormat="1" ht="27" customHeight="1" spans="1:21">
      <c r="A12" s="88" t="s">
        <v>128</v>
      </c>
      <c r="B12" s="88" t="s">
        <v>131</v>
      </c>
      <c r="C12" s="88" t="s">
        <v>129</v>
      </c>
      <c r="D12" s="89" t="s">
        <v>132</v>
      </c>
      <c r="E12" s="28">
        <f t="shared" si="1"/>
        <v>22.9</v>
      </c>
      <c r="F12" s="16">
        <f t="shared" si="2"/>
        <v>16.07</v>
      </c>
      <c r="G12" s="92">
        <v>8.5</v>
      </c>
      <c r="H12" s="92"/>
      <c r="I12" s="92">
        <v>3</v>
      </c>
      <c r="J12" s="92">
        <v>4.57</v>
      </c>
      <c r="K12" s="16">
        <f t="shared" si="3"/>
        <v>3.82</v>
      </c>
      <c r="L12" s="16">
        <v>3.82</v>
      </c>
      <c r="M12" s="16"/>
      <c r="N12" s="16"/>
      <c r="O12" s="16"/>
      <c r="P12" s="16"/>
      <c r="Q12" s="16">
        <v>1.57</v>
      </c>
      <c r="R12" s="16">
        <f t="shared" si="4"/>
        <v>1.44</v>
      </c>
      <c r="S12" s="92"/>
      <c r="T12" s="92"/>
      <c r="U12" s="92">
        <v>1.44</v>
      </c>
    </row>
    <row r="13" s="79" customFormat="1" ht="27" customHeight="1" spans="1:21">
      <c r="A13" s="88" t="s">
        <v>128</v>
      </c>
      <c r="B13" s="88" t="s">
        <v>117</v>
      </c>
      <c r="C13" s="88" t="s">
        <v>129</v>
      </c>
      <c r="D13" s="89" t="s">
        <v>133</v>
      </c>
      <c r="E13" s="28">
        <f t="shared" si="1"/>
        <v>19.25</v>
      </c>
      <c r="F13" s="16">
        <f t="shared" si="2"/>
        <v>13.91</v>
      </c>
      <c r="G13" s="92">
        <v>6.31</v>
      </c>
      <c r="H13" s="92"/>
      <c r="I13" s="92">
        <v>3</v>
      </c>
      <c r="J13" s="92">
        <v>4.6</v>
      </c>
      <c r="K13" s="16">
        <f t="shared" si="3"/>
        <v>3.19</v>
      </c>
      <c r="L13" s="16">
        <v>3.19</v>
      </c>
      <c r="M13" s="16"/>
      <c r="N13" s="16"/>
      <c r="O13" s="16"/>
      <c r="P13" s="16"/>
      <c r="Q13" s="16">
        <v>1.31</v>
      </c>
      <c r="R13" s="16">
        <f t="shared" si="4"/>
        <v>0.84</v>
      </c>
      <c r="S13" s="92"/>
      <c r="T13" s="92"/>
      <c r="U13" s="92">
        <v>0.84</v>
      </c>
    </row>
    <row r="14" s="79" customFormat="1" ht="27" customHeight="1" spans="1:21">
      <c r="A14" s="88" t="s">
        <v>134</v>
      </c>
      <c r="B14" s="88" t="s">
        <v>118</v>
      </c>
      <c r="C14" s="88" t="s">
        <v>135</v>
      </c>
      <c r="D14" s="89" t="s">
        <v>130</v>
      </c>
      <c r="E14" s="28">
        <f t="shared" si="1"/>
        <v>18.63</v>
      </c>
      <c r="F14" s="16">
        <f t="shared" si="2"/>
        <v>13.48</v>
      </c>
      <c r="G14" s="92">
        <v>5.88</v>
      </c>
      <c r="H14" s="92"/>
      <c r="I14" s="92">
        <v>3</v>
      </c>
      <c r="J14" s="92">
        <v>4.6</v>
      </c>
      <c r="K14" s="16">
        <f t="shared" si="3"/>
        <v>3.05</v>
      </c>
      <c r="L14" s="16">
        <v>3.05</v>
      </c>
      <c r="M14" s="16"/>
      <c r="N14" s="16"/>
      <c r="O14" s="16"/>
      <c r="P14" s="16"/>
      <c r="Q14" s="16">
        <v>1.26</v>
      </c>
      <c r="R14" s="16">
        <f t="shared" si="4"/>
        <v>0.84</v>
      </c>
      <c r="S14" s="92"/>
      <c r="T14" s="92"/>
      <c r="U14" s="92">
        <v>0.84</v>
      </c>
    </row>
    <row r="15" s="79" customFormat="1" ht="27" customHeight="1" spans="1:21">
      <c r="A15" s="88"/>
      <c r="B15" s="88"/>
      <c r="C15" s="88"/>
      <c r="D15" s="89"/>
      <c r="E15" s="28"/>
      <c r="F15" s="16"/>
      <c r="G15" s="92"/>
      <c r="H15" s="92"/>
      <c r="I15" s="92"/>
      <c r="J15" s="92"/>
      <c r="K15" s="17"/>
      <c r="L15" s="16"/>
      <c r="M15" s="16"/>
      <c r="N15" s="16"/>
      <c r="O15" s="16"/>
      <c r="P15" s="16"/>
      <c r="Q15" s="16"/>
      <c r="R15" s="16"/>
      <c r="S15" s="92"/>
      <c r="T15" s="92"/>
      <c r="U15" s="92"/>
    </row>
    <row r="16" s="79" customFormat="1" ht="27" customHeight="1" spans="1:21">
      <c r="A16" s="88"/>
      <c r="B16" s="88"/>
      <c r="C16" s="88"/>
      <c r="D16" s="89"/>
      <c r="E16" s="28"/>
      <c r="F16" s="16"/>
      <c r="G16" s="92"/>
      <c r="H16" s="92"/>
      <c r="I16" s="92"/>
      <c r="J16" s="92"/>
      <c r="K16" s="17"/>
      <c r="L16" s="16"/>
      <c r="M16" s="16"/>
      <c r="N16" s="16"/>
      <c r="O16" s="16"/>
      <c r="P16" s="16"/>
      <c r="Q16" s="16"/>
      <c r="R16" s="16"/>
      <c r="S16" s="92"/>
      <c r="T16" s="92"/>
      <c r="U16" s="92"/>
    </row>
    <row r="17" s="79" customFormat="1" ht="27" customHeight="1" spans="1:21">
      <c r="A17" s="88"/>
      <c r="B17" s="88"/>
      <c r="C17" s="88"/>
      <c r="D17" s="89"/>
      <c r="E17" s="17"/>
      <c r="F17" s="92"/>
      <c r="G17" s="92"/>
      <c r="H17" s="92"/>
      <c r="I17" s="92"/>
      <c r="J17" s="92"/>
      <c r="K17" s="17"/>
      <c r="L17" s="16"/>
      <c r="M17" s="16"/>
      <c r="N17" s="16"/>
      <c r="O17" s="16"/>
      <c r="P17" s="16"/>
      <c r="Q17" s="16"/>
      <c r="R17" s="92"/>
      <c r="S17" s="92"/>
      <c r="T17" s="92"/>
      <c r="U17" s="92"/>
    </row>
    <row r="18" s="79" customFormat="1" ht="27" customHeight="1" spans="1:21">
      <c r="A18" s="88"/>
      <c r="B18" s="88"/>
      <c r="C18" s="88"/>
      <c r="D18" s="89"/>
      <c r="E18" s="17"/>
      <c r="F18" s="17"/>
      <c r="G18" s="92"/>
      <c r="H18" s="92"/>
      <c r="I18" s="92"/>
      <c r="J18" s="92"/>
      <c r="K18" s="92"/>
      <c r="L18" s="16"/>
      <c r="M18" s="16"/>
      <c r="N18" s="16"/>
      <c r="O18" s="16"/>
      <c r="P18" s="16"/>
      <c r="Q18" s="16"/>
      <c r="R18" s="92"/>
      <c r="S18" s="92"/>
      <c r="T18" s="92"/>
      <c r="U18" s="92"/>
    </row>
    <row r="19" s="79" customFormat="1" ht="27" customHeight="1" spans="1:21">
      <c r="A19" s="88" t="s">
        <v>188</v>
      </c>
      <c r="B19" s="88"/>
      <c r="C19" s="88"/>
      <c r="D19" s="89"/>
      <c r="E19" s="17"/>
      <c r="F19" s="17"/>
      <c r="G19" s="92"/>
      <c r="H19" s="92"/>
      <c r="I19" s="92"/>
      <c r="J19" s="92"/>
      <c r="K19" s="92"/>
      <c r="L19" s="16"/>
      <c r="M19" s="16"/>
      <c r="N19" s="16"/>
      <c r="O19" s="16"/>
      <c r="P19" s="16"/>
      <c r="Q19" s="16"/>
      <c r="R19" s="92"/>
      <c r="S19" s="92"/>
      <c r="T19" s="92"/>
      <c r="U19" s="92"/>
    </row>
    <row r="20" s="79" customFormat="1" ht="27" customHeight="1" spans="1:21">
      <c r="A20" s="88" t="s">
        <v>189</v>
      </c>
      <c r="B20" s="88"/>
      <c r="C20" s="88"/>
      <c r="D20" s="87"/>
      <c r="E20" s="17"/>
      <c r="F20" s="17"/>
      <c r="G20" s="92"/>
      <c r="H20" s="92"/>
      <c r="I20" s="92"/>
      <c r="J20" s="92"/>
      <c r="K20" s="92"/>
      <c r="L20" s="16"/>
      <c r="M20" s="16"/>
      <c r="N20" s="16"/>
      <c r="O20" s="16"/>
      <c r="P20" s="16"/>
      <c r="Q20" s="16"/>
      <c r="R20" s="92"/>
      <c r="S20" s="92"/>
      <c r="T20" s="92"/>
      <c r="U20" s="92"/>
    </row>
    <row r="21" ht="27" customHeight="1" spans="1:21">
      <c r="A21" s="56"/>
      <c r="B21" s="56"/>
      <c r="C21" s="56"/>
      <c r="D21" s="56"/>
      <c r="E21" s="56"/>
      <c r="F21" s="56"/>
      <c r="G21" s="56"/>
      <c r="H21" s="56"/>
      <c r="I21" s="56"/>
      <c r="J21" s="56"/>
      <c r="K21" s="56"/>
      <c r="L21" s="56"/>
      <c r="M21" s="56"/>
      <c r="N21" s="56"/>
      <c r="O21" s="56"/>
      <c r="P21" s="56"/>
      <c r="Q21" s="56"/>
      <c r="R21" s="56"/>
      <c r="S21" s="56"/>
      <c r="T21" s="56"/>
      <c r="U21" s="56"/>
    </row>
    <row r="22" ht="27" customHeight="1" spans="1:21">
      <c r="A22" s="56"/>
      <c r="B22" s="56"/>
      <c r="C22" s="56"/>
      <c r="D22" s="56"/>
      <c r="E22" s="56"/>
      <c r="F22" s="56"/>
      <c r="G22" s="56"/>
      <c r="H22" s="56"/>
      <c r="I22" s="56"/>
      <c r="J22" s="56"/>
      <c r="K22" s="56"/>
      <c r="L22" s="56"/>
      <c r="M22" s="56"/>
      <c r="N22" s="56"/>
      <c r="O22" s="56"/>
      <c r="P22" s="56"/>
      <c r="Q22" s="56"/>
      <c r="R22" s="56"/>
      <c r="S22" s="56"/>
      <c r="T22" s="56"/>
      <c r="U22" s="56"/>
    </row>
    <row r="23" ht="27" customHeight="1" spans="1:21">
      <c r="A23" s="56"/>
      <c r="B23" s="56"/>
      <c r="C23" s="56"/>
      <c r="D23" s="56"/>
      <c r="E23" s="56"/>
      <c r="F23" s="56"/>
      <c r="G23" s="56"/>
      <c r="H23" s="56"/>
      <c r="I23" s="56"/>
      <c r="J23" s="56"/>
      <c r="K23" s="56"/>
      <c r="L23" s="56"/>
      <c r="M23" s="56"/>
      <c r="N23" s="56"/>
      <c r="O23" s="56"/>
      <c r="P23" s="56"/>
      <c r="Q23" s="56"/>
      <c r="R23" s="56"/>
      <c r="S23" s="56"/>
      <c r="T23" s="56"/>
      <c r="U23" s="56"/>
    </row>
    <row r="24" ht="27" customHeight="1" spans="1:21">
      <c r="A24" s="56"/>
      <c r="B24" s="56"/>
      <c r="C24" s="56"/>
      <c r="D24" s="56"/>
      <c r="E24" s="56"/>
      <c r="F24" s="56"/>
      <c r="G24" s="56"/>
      <c r="H24" s="56"/>
      <c r="I24" s="56"/>
      <c r="J24" s="56"/>
      <c r="K24" s="56"/>
      <c r="L24" s="56"/>
      <c r="M24" s="56"/>
      <c r="N24" s="56"/>
      <c r="O24" s="56"/>
      <c r="P24" s="56"/>
      <c r="Q24" s="56"/>
      <c r="R24" s="56"/>
      <c r="S24" s="56"/>
      <c r="T24" s="56"/>
      <c r="U24" s="56"/>
    </row>
  </sheetData>
  <mergeCells count="10">
    <mergeCell ref="T1:U1"/>
    <mergeCell ref="A3:G3"/>
    <mergeCell ref="T3:U3"/>
    <mergeCell ref="A4:C4"/>
    <mergeCell ref="F4:J4"/>
    <mergeCell ref="K4:P4"/>
    <mergeCell ref="R4:U4"/>
    <mergeCell ref="D4:D5"/>
    <mergeCell ref="E4:E5"/>
    <mergeCell ref="Q4:Q5"/>
  </mergeCells>
  <printOptions horizontalCentered="1"/>
  <pageMargins left="0.196527777777778" right="0.196527777777778" top="0.338888888888889" bottom="0.16875" header="0" footer="0"/>
  <pageSetup paperSize="9" scale="6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showGridLines="0" showZeros="0" workbookViewId="0">
      <selection activeCell="D14" sqref="A7:D14"/>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3" width="14" customWidth="1"/>
  </cols>
  <sheetData>
    <row r="1" ht="23.25" customHeight="1" spans="1:13">
      <c r="A1" s="2" t="s">
        <v>190</v>
      </c>
      <c r="B1" s="114"/>
      <c r="C1" s="114"/>
      <c r="D1" s="115"/>
      <c r="E1" s="134"/>
      <c r="F1" s="134"/>
      <c r="G1" s="134"/>
      <c r="H1" s="134"/>
      <c r="I1" s="134"/>
      <c r="J1" s="134"/>
      <c r="K1" s="134"/>
      <c r="L1" s="140"/>
      <c r="M1" s="140"/>
    </row>
    <row r="2" ht="23.25" customHeight="1" spans="1:13">
      <c r="A2" s="138" t="s">
        <v>191</v>
      </c>
      <c r="B2" s="138"/>
      <c r="C2" s="138"/>
      <c r="D2" s="138"/>
      <c r="E2" s="138"/>
      <c r="F2" s="138"/>
      <c r="G2" s="138"/>
      <c r="H2" s="138"/>
      <c r="I2" s="138"/>
      <c r="J2" s="138"/>
      <c r="K2" s="138"/>
      <c r="L2" s="138"/>
      <c r="M2" s="138"/>
    </row>
    <row r="3" ht="23.25" customHeight="1" spans="1:13">
      <c r="A3" s="116" t="s">
        <v>2</v>
      </c>
      <c r="B3" s="117"/>
      <c r="C3" s="117"/>
      <c r="D3" s="117"/>
      <c r="E3" s="117"/>
      <c r="F3" s="117"/>
      <c r="G3" s="117"/>
      <c r="H3" s="134"/>
      <c r="I3" s="134"/>
      <c r="J3" s="134"/>
      <c r="K3" s="134"/>
      <c r="L3" s="141" t="s">
        <v>84</v>
      </c>
      <c r="M3" s="141"/>
    </row>
    <row r="4" ht="23.25" customHeight="1" spans="1:13">
      <c r="A4" s="62" t="s">
        <v>143</v>
      </c>
      <c r="B4" s="62"/>
      <c r="C4" s="62"/>
      <c r="D4" s="26" t="s">
        <v>159</v>
      </c>
      <c r="E4" s="62" t="s">
        <v>160</v>
      </c>
      <c r="F4" s="67" t="s">
        <v>161</v>
      </c>
      <c r="G4" s="67"/>
      <c r="H4" s="67"/>
      <c r="I4" s="67"/>
      <c r="J4" s="67"/>
      <c r="K4" s="67" t="s">
        <v>165</v>
      </c>
      <c r="L4" s="67"/>
      <c r="M4" s="67"/>
    </row>
    <row r="5" ht="36.75" customHeight="1" spans="1:13">
      <c r="A5" s="67" t="s">
        <v>113</v>
      </c>
      <c r="B5" s="67" t="s">
        <v>114</v>
      </c>
      <c r="C5" s="67" t="s">
        <v>115</v>
      </c>
      <c r="D5" s="9"/>
      <c r="E5" s="67"/>
      <c r="F5" s="67" t="s">
        <v>105</v>
      </c>
      <c r="G5" s="67" t="s">
        <v>192</v>
      </c>
      <c r="H5" s="67" t="s">
        <v>174</v>
      </c>
      <c r="I5" s="67" t="s">
        <v>175</v>
      </c>
      <c r="J5" s="67" t="s">
        <v>176</v>
      </c>
      <c r="K5" s="67" t="s">
        <v>105</v>
      </c>
      <c r="L5" s="67" t="s">
        <v>146</v>
      </c>
      <c r="M5" s="67" t="s">
        <v>193</v>
      </c>
    </row>
    <row r="6" ht="27" customHeight="1" spans="1:13">
      <c r="A6" s="86"/>
      <c r="B6" s="86"/>
      <c r="C6" s="86"/>
      <c r="D6" s="87" t="s">
        <v>105</v>
      </c>
      <c r="E6" s="16">
        <f t="shared" ref="E6:J6" si="0">SUM(E7:E14)</f>
        <v>464.58</v>
      </c>
      <c r="F6" s="16">
        <f t="shared" si="0"/>
        <v>464.58</v>
      </c>
      <c r="G6" s="16">
        <f t="shared" si="0"/>
        <v>337.14</v>
      </c>
      <c r="H6" s="16">
        <f t="shared" si="0"/>
        <v>76.57</v>
      </c>
      <c r="I6" s="16">
        <f t="shared" si="0"/>
        <v>31.26</v>
      </c>
      <c r="J6" s="16">
        <f t="shared" si="0"/>
        <v>19.61</v>
      </c>
      <c r="K6" s="16"/>
      <c r="L6" s="16"/>
      <c r="M6" s="16"/>
    </row>
    <row r="7" ht="27" customHeight="1" spans="1:13">
      <c r="A7" s="171" t="s">
        <v>116</v>
      </c>
      <c r="B7" s="171" t="s">
        <v>117</v>
      </c>
      <c r="C7" s="171" t="s">
        <v>118</v>
      </c>
      <c r="D7" s="89" t="s">
        <v>119</v>
      </c>
      <c r="E7" s="16">
        <v>183.77</v>
      </c>
      <c r="F7" s="16">
        <f t="shared" ref="F7:F14" si="1">SUM(G7:J7)</f>
        <v>183.77</v>
      </c>
      <c r="G7" s="16">
        <v>135.19</v>
      </c>
      <c r="H7" s="16">
        <f>23.95+5.94</f>
        <v>29.89</v>
      </c>
      <c r="I7" s="16">
        <f>9.66+2.4</f>
        <v>12.06</v>
      </c>
      <c r="J7" s="16">
        <f>5.69+0.94</f>
        <v>6.63</v>
      </c>
      <c r="K7" s="16"/>
      <c r="L7" s="16"/>
      <c r="M7" s="16"/>
    </row>
    <row r="8" ht="27" customHeight="1" spans="1:13">
      <c r="A8" s="88" t="s">
        <v>120</v>
      </c>
      <c r="B8" s="88" t="s">
        <v>121</v>
      </c>
      <c r="C8" s="88" t="s">
        <v>122</v>
      </c>
      <c r="D8" s="89" t="s">
        <v>123</v>
      </c>
      <c r="E8" s="16">
        <v>33.27</v>
      </c>
      <c r="F8" s="16">
        <f t="shared" si="1"/>
        <v>33.27</v>
      </c>
      <c r="G8" s="16">
        <v>23.72</v>
      </c>
      <c r="H8" s="16">
        <v>5.58</v>
      </c>
      <c r="I8" s="16">
        <v>2.31</v>
      </c>
      <c r="J8" s="16">
        <v>1.66</v>
      </c>
      <c r="K8" s="16"/>
      <c r="L8" s="16"/>
      <c r="M8" s="16"/>
    </row>
    <row r="9" s="79" customFormat="1" ht="27" customHeight="1" spans="1:13">
      <c r="A9" s="88" t="s">
        <v>124</v>
      </c>
      <c r="B9" s="88" t="s">
        <v>118</v>
      </c>
      <c r="C9" s="88" t="s">
        <v>118</v>
      </c>
      <c r="D9" s="89" t="s">
        <v>125</v>
      </c>
      <c r="E9" s="16">
        <v>29.94</v>
      </c>
      <c r="F9" s="16">
        <f t="shared" si="1"/>
        <v>29.94</v>
      </c>
      <c r="G9" s="16">
        <v>21.5</v>
      </c>
      <c r="H9" s="16">
        <v>4.96</v>
      </c>
      <c r="I9" s="16">
        <v>2.04</v>
      </c>
      <c r="J9" s="16">
        <v>1.44</v>
      </c>
      <c r="K9" s="16"/>
      <c r="L9" s="16"/>
      <c r="M9" s="92"/>
    </row>
    <row r="10" s="79" customFormat="1" ht="27" customHeight="1" spans="1:13">
      <c r="A10" s="88" t="s">
        <v>126</v>
      </c>
      <c r="B10" s="88" t="s">
        <v>122</v>
      </c>
      <c r="C10" s="88" t="s">
        <v>118</v>
      </c>
      <c r="D10" s="89" t="s">
        <v>127</v>
      </c>
      <c r="E10" s="16">
        <v>28.25</v>
      </c>
      <c r="F10" s="16">
        <f t="shared" si="1"/>
        <v>28.25</v>
      </c>
      <c r="G10" s="16">
        <v>20.45</v>
      </c>
      <c r="H10" s="16">
        <v>4.67</v>
      </c>
      <c r="I10" s="92">
        <v>1.91</v>
      </c>
      <c r="J10" s="92">
        <v>1.22</v>
      </c>
      <c r="K10" s="92"/>
      <c r="L10" s="92"/>
      <c r="M10" s="92"/>
    </row>
    <row r="11" s="79" customFormat="1" ht="27" customHeight="1" spans="1:13">
      <c r="A11" s="88" t="s">
        <v>128</v>
      </c>
      <c r="B11" s="88" t="s">
        <v>118</v>
      </c>
      <c r="C11" s="88" t="s">
        <v>129</v>
      </c>
      <c r="D11" s="89" t="s">
        <v>130</v>
      </c>
      <c r="E11" s="16">
        <v>128.57</v>
      </c>
      <c r="F11" s="16">
        <f t="shared" si="1"/>
        <v>128.57</v>
      </c>
      <c r="G11" s="16">
        <v>92.82</v>
      </c>
      <c r="H11" s="16">
        <f>13.51+7.9</f>
        <v>21.41</v>
      </c>
      <c r="I11" s="16">
        <f>5.58+3.22</f>
        <v>8.8</v>
      </c>
      <c r="J11" s="92">
        <f>3.62+1.92</f>
        <v>5.54</v>
      </c>
      <c r="K11" s="92"/>
      <c r="L11" s="92"/>
      <c r="M11" s="92"/>
    </row>
    <row r="12" s="79" customFormat="1" ht="27" customHeight="1" spans="1:13">
      <c r="A12" s="88" t="s">
        <v>128</v>
      </c>
      <c r="B12" s="88" t="s">
        <v>131</v>
      </c>
      <c r="C12" s="88" t="s">
        <v>129</v>
      </c>
      <c r="D12" s="89" t="s">
        <v>132</v>
      </c>
      <c r="E12" s="17">
        <v>22.9</v>
      </c>
      <c r="F12" s="16">
        <f t="shared" si="1"/>
        <v>22.9</v>
      </c>
      <c r="G12" s="16">
        <v>16.07</v>
      </c>
      <c r="H12" s="16">
        <v>3.82</v>
      </c>
      <c r="I12" s="16">
        <v>1.57</v>
      </c>
      <c r="J12" s="92">
        <v>1.44</v>
      </c>
      <c r="K12" s="92"/>
      <c r="L12" s="92"/>
      <c r="M12" s="92"/>
    </row>
    <row r="13" s="79" customFormat="1" ht="27" customHeight="1" spans="1:13">
      <c r="A13" s="88" t="s">
        <v>128</v>
      </c>
      <c r="B13" s="88" t="s">
        <v>117</v>
      </c>
      <c r="C13" s="88" t="s">
        <v>129</v>
      </c>
      <c r="D13" s="89" t="s">
        <v>133</v>
      </c>
      <c r="E13" s="17">
        <v>19.25</v>
      </c>
      <c r="F13" s="16">
        <f t="shared" si="1"/>
        <v>19.25</v>
      </c>
      <c r="G13" s="16">
        <v>13.91</v>
      </c>
      <c r="H13" s="16">
        <v>3.19</v>
      </c>
      <c r="I13" s="16">
        <v>1.31</v>
      </c>
      <c r="J13" s="92">
        <v>0.84</v>
      </c>
      <c r="K13" s="92"/>
      <c r="L13" s="92"/>
      <c r="M13" s="92"/>
    </row>
    <row r="14" s="79" customFormat="1" ht="27" customHeight="1" spans="1:13">
      <c r="A14" s="88" t="s">
        <v>134</v>
      </c>
      <c r="B14" s="88" t="s">
        <v>118</v>
      </c>
      <c r="C14" s="88" t="s">
        <v>135</v>
      </c>
      <c r="D14" s="89" t="s">
        <v>130</v>
      </c>
      <c r="E14" s="17">
        <v>18.63</v>
      </c>
      <c r="F14" s="16">
        <f t="shared" si="1"/>
        <v>18.63</v>
      </c>
      <c r="G14" s="16">
        <v>13.48</v>
      </c>
      <c r="H14" s="16">
        <v>3.05</v>
      </c>
      <c r="I14" s="16">
        <v>1.26</v>
      </c>
      <c r="J14" s="92">
        <v>0.84</v>
      </c>
      <c r="K14" s="92"/>
      <c r="L14" s="92"/>
      <c r="M14" s="92"/>
    </row>
    <row r="15" s="79" customFormat="1" ht="27" customHeight="1" spans="1:13">
      <c r="A15" s="88"/>
      <c r="B15" s="88"/>
      <c r="C15" s="88"/>
      <c r="D15" s="89"/>
      <c r="E15" s="17"/>
      <c r="F15" s="16"/>
      <c r="G15" s="16"/>
      <c r="H15" s="17"/>
      <c r="I15" s="16"/>
      <c r="J15" s="16"/>
      <c r="K15" s="92"/>
      <c r="L15" s="92"/>
      <c r="M15" s="92"/>
    </row>
    <row r="16" s="79" customFormat="1" ht="27" customHeight="1" spans="1:13">
      <c r="A16" s="88"/>
      <c r="B16" s="88"/>
      <c r="C16" s="88"/>
      <c r="D16" s="89"/>
      <c r="E16" s="17"/>
      <c r="F16" s="16"/>
      <c r="G16" s="16"/>
      <c r="H16" s="17"/>
      <c r="I16" s="16"/>
      <c r="J16" s="16"/>
      <c r="K16" s="92"/>
      <c r="L16" s="92"/>
      <c r="M16" s="92"/>
    </row>
    <row r="17" s="79" customFormat="1" ht="27" customHeight="1" spans="1:13">
      <c r="A17" s="88"/>
      <c r="B17" s="88"/>
      <c r="C17" s="88"/>
      <c r="D17" s="89"/>
      <c r="E17" s="17"/>
      <c r="F17" s="16"/>
      <c r="G17" s="16"/>
      <c r="H17" s="17"/>
      <c r="I17" s="16"/>
      <c r="J17" s="16"/>
      <c r="K17" s="92"/>
      <c r="L17" s="92"/>
      <c r="M17" s="92"/>
    </row>
    <row r="18" ht="27" customHeight="1" spans="1:13">
      <c r="A18" s="86"/>
      <c r="B18" s="86"/>
      <c r="C18" s="86"/>
      <c r="D18" s="87"/>
      <c r="E18" s="78"/>
      <c r="F18" s="78"/>
      <c r="G18" s="78"/>
      <c r="H18" s="78"/>
      <c r="I18" s="78"/>
      <c r="J18" s="78"/>
      <c r="K18" s="78"/>
      <c r="L18" s="78"/>
      <c r="M18" s="78"/>
    </row>
    <row r="19" ht="27" customHeight="1" spans="1:13">
      <c r="A19" s="86"/>
      <c r="B19" s="86"/>
      <c r="C19" s="86"/>
      <c r="D19" s="87"/>
      <c r="E19" s="78"/>
      <c r="F19" s="78"/>
      <c r="G19" s="78"/>
      <c r="H19" s="78"/>
      <c r="I19" s="78"/>
      <c r="J19" s="78"/>
      <c r="K19" s="78"/>
      <c r="L19" s="78"/>
      <c r="M19" s="78"/>
    </row>
    <row r="20" ht="27" customHeight="1" spans="1:13">
      <c r="A20" s="86"/>
      <c r="B20" s="86"/>
      <c r="C20" s="86"/>
      <c r="D20" s="87"/>
      <c r="E20" s="78"/>
      <c r="F20" s="78"/>
      <c r="G20" s="78"/>
      <c r="H20" s="78"/>
      <c r="I20" s="78"/>
      <c r="J20" s="78"/>
      <c r="K20" s="78"/>
      <c r="L20" s="78"/>
      <c r="M20" s="78"/>
    </row>
    <row r="21" ht="27" customHeight="1" spans="1:13">
      <c r="A21" s="56"/>
      <c r="B21" s="56"/>
      <c r="C21" s="56"/>
      <c r="D21" s="56"/>
      <c r="E21" s="56"/>
      <c r="F21" s="56"/>
      <c r="G21" s="56"/>
      <c r="H21" s="56"/>
      <c r="I21" s="56"/>
      <c r="J21" s="56"/>
      <c r="K21" s="56"/>
      <c r="L21" s="56"/>
      <c r="M21" s="56"/>
    </row>
  </sheetData>
  <mergeCells count="8">
    <mergeCell ref="L1:M1"/>
    <mergeCell ref="A3:G3"/>
    <mergeCell ref="L3:M3"/>
    <mergeCell ref="A4:C4"/>
    <mergeCell ref="F4:J4"/>
    <mergeCell ref="K4:M4"/>
    <mergeCell ref="D4:D5"/>
    <mergeCell ref="E4:E5"/>
  </mergeCells>
  <printOptions horizontalCentered="1"/>
  <pageMargins left="0.196527777777778" right="0.196527777777778" top="0.786805555555556" bottom="0.590277777777778" header="0" footer="0"/>
  <pageSetup paperSize="9" scale="8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4"/>
  <sheetViews>
    <sheetView showGridLines="0" showZeros="0" topLeftCell="C3" workbookViewId="0">
      <pane xSplit="2" ySplit="4" topLeftCell="V7" activePane="bottomRight" state="frozen"/>
      <selection/>
      <selection pane="topRight"/>
      <selection pane="bottomLeft"/>
      <selection pane="bottomRight" activeCell="E7" sqref="E7:Y7"/>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194</v>
      </c>
      <c r="B1" s="114"/>
      <c r="C1" s="114"/>
      <c r="D1" s="115"/>
      <c r="E1" s="134"/>
      <c r="F1" s="134"/>
      <c r="G1" s="134"/>
      <c r="H1" s="134"/>
      <c r="I1" s="134"/>
      <c r="J1" s="134"/>
      <c r="K1" s="134"/>
      <c r="L1" s="134"/>
      <c r="M1" s="134"/>
      <c r="N1" s="134"/>
      <c r="O1" s="134"/>
      <c r="P1" s="134"/>
      <c r="Q1" s="134"/>
      <c r="R1" s="134"/>
      <c r="S1" s="134"/>
      <c r="T1" s="134"/>
      <c r="U1" s="134"/>
      <c r="V1" s="134"/>
      <c r="W1" s="134"/>
      <c r="X1" s="140"/>
      <c r="Y1" s="140"/>
      <c r="Z1" s="56"/>
    </row>
    <row r="2" ht="22.5" customHeight="1" spans="1:26">
      <c r="A2" s="138" t="s">
        <v>195</v>
      </c>
      <c r="B2" s="138"/>
      <c r="C2" s="138"/>
      <c r="D2" s="138"/>
      <c r="E2" s="138"/>
      <c r="F2" s="138"/>
      <c r="G2" s="138"/>
      <c r="H2" s="138"/>
      <c r="I2" s="138"/>
      <c r="J2" s="138"/>
      <c r="K2" s="138"/>
      <c r="L2" s="138"/>
      <c r="M2" s="138"/>
      <c r="N2" s="138"/>
      <c r="O2" s="138"/>
      <c r="P2" s="138"/>
      <c r="Q2" s="138"/>
      <c r="R2" s="138"/>
      <c r="S2" s="138"/>
      <c r="T2" s="138"/>
      <c r="U2" s="138"/>
      <c r="V2" s="138"/>
      <c r="W2" s="138"/>
      <c r="X2" s="138"/>
      <c r="Y2" s="138"/>
      <c r="Z2" s="56"/>
    </row>
    <row r="3" ht="22.5" customHeight="1" spans="1:26">
      <c r="A3" s="116" t="s">
        <v>2</v>
      </c>
      <c r="B3" s="117"/>
      <c r="C3" s="117"/>
      <c r="D3" s="117"/>
      <c r="E3" s="117"/>
      <c r="F3" s="117"/>
      <c r="G3" s="117"/>
      <c r="H3" s="117"/>
      <c r="I3" s="134"/>
      <c r="J3" s="134"/>
      <c r="K3" s="134"/>
      <c r="L3" s="134"/>
      <c r="M3" s="134"/>
      <c r="N3" s="134"/>
      <c r="O3" s="134"/>
      <c r="P3" s="134"/>
      <c r="Q3" s="134"/>
      <c r="R3" s="134"/>
      <c r="S3" s="134"/>
      <c r="T3" s="134"/>
      <c r="U3" s="134"/>
      <c r="V3" s="134"/>
      <c r="W3" s="134"/>
      <c r="X3" s="146" t="s">
        <v>84</v>
      </c>
      <c r="Y3" s="146"/>
      <c r="Z3" s="56"/>
    </row>
    <row r="4" ht="22.5" customHeight="1" spans="1:26">
      <c r="A4" s="143" t="s">
        <v>143</v>
      </c>
      <c r="B4" s="144"/>
      <c r="C4" s="144"/>
      <c r="D4" s="26" t="s">
        <v>112</v>
      </c>
      <c r="E4" s="145" t="s">
        <v>196</v>
      </c>
      <c r="F4" s="62" t="s">
        <v>197</v>
      </c>
      <c r="G4" s="62" t="s">
        <v>198</v>
      </c>
      <c r="H4" s="62" t="s">
        <v>199</v>
      </c>
      <c r="I4" s="67" t="s">
        <v>200</v>
      </c>
      <c r="J4" s="67" t="s">
        <v>201</v>
      </c>
      <c r="K4" s="67" t="s">
        <v>202</v>
      </c>
      <c r="L4" s="67" t="s">
        <v>203</v>
      </c>
      <c r="M4" s="67" t="s">
        <v>204</v>
      </c>
      <c r="N4" s="67" t="s">
        <v>205</v>
      </c>
      <c r="O4" s="108" t="s">
        <v>206</v>
      </c>
      <c r="P4" s="67" t="s">
        <v>207</v>
      </c>
      <c r="Q4" s="67" t="s">
        <v>208</v>
      </c>
      <c r="R4" s="67" t="s">
        <v>209</v>
      </c>
      <c r="S4" s="108" t="s">
        <v>210</v>
      </c>
      <c r="T4" s="67" t="s">
        <v>211</v>
      </c>
      <c r="U4" s="67" t="s">
        <v>212</v>
      </c>
      <c r="V4" s="67" t="s">
        <v>213</v>
      </c>
      <c r="W4" s="67" t="s">
        <v>214</v>
      </c>
      <c r="X4" s="67" t="s">
        <v>215</v>
      </c>
      <c r="Y4" s="67" t="s">
        <v>216</v>
      </c>
      <c r="Z4" s="54"/>
    </row>
    <row r="5" ht="39" customHeight="1" spans="1:26">
      <c r="A5" s="97" t="s">
        <v>113</v>
      </c>
      <c r="B5" s="97" t="s">
        <v>114</v>
      </c>
      <c r="C5" s="97" t="s">
        <v>115</v>
      </c>
      <c r="D5" s="111"/>
      <c r="E5" s="119"/>
      <c r="F5" s="67"/>
      <c r="G5" s="67"/>
      <c r="H5" s="67"/>
      <c r="I5" s="67"/>
      <c r="J5" s="67"/>
      <c r="K5" s="67"/>
      <c r="L5" s="67"/>
      <c r="M5" s="67"/>
      <c r="N5" s="67"/>
      <c r="O5" s="108"/>
      <c r="P5" s="67"/>
      <c r="Q5" s="67"/>
      <c r="R5" s="67"/>
      <c r="S5" s="108"/>
      <c r="T5" s="67"/>
      <c r="U5" s="67"/>
      <c r="V5" s="67"/>
      <c r="W5" s="67"/>
      <c r="X5" s="67"/>
      <c r="Y5" s="67"/>
      <c r="Z5" s="54"/>
    </row>
    <row r="6" s="1" customFormat="1" ht="27" customHeight="1" spans="1:26">
      <c r="A6" s="86"/>
      <c r="B6" s="86"/>
      <c r="C6" s="86"/>
      <c r="D6" s="87" t="s">
        <v>105</v>
      </c>
      <c r="E6" s="16">
        <f>SUM(E7:E14)</f>
        <v>215.92</v>
      </c>
      <c r="F6" s="16">
        <f t="shared" ref="F6:Y6" si="0">SUM(F7:F14)</f>
        <v>30.29</v>
      </c>
      <c r="G6" s="16">
        <f t="shared" si="0"/>
        <v>12.6</v>
      </c>
      <c r="H6" s="16">
        <f t="shared" si="0"/>
        <v>1</v>
      </c>
      <c r="I6" s="16">
        <f t="shared" si="0"/>
        <v>9.88</v>
      </c>
      <c r="J6" s="16">
        <f t="shared" si="0"/>
        <v>2.35</v>
      </c>
      <c r="K6" s="16">
        <f t="shared" si="0"/>
        <v>0</v>
      </c>
      <c r="L6" s="16">
        <f t="shared" si="0"/>
        <v>0</v>
      </c>
      <c r="M6" s="16">
        <f t="shared" si="0"/>
        <v>9.18</v>
      </c>
      <c r="N6" s="16">
        <f t="shared" si="0"/>
        <v>9.87</v>
      </c>
      <c r="O6" s="16">
        <f t="shared" si="0"/>
        <v>0</v>
      </c>
      <c r="P6" s="16">
        <f t="shared" si="0"/>
        <v>26.42</v>
      </c>
      <c r="Q6" s="16">
        <f t="shared" si="0"/>
        <v>9.2</v>
      </c>
      <c r="R6" s="16">
        <f t="shared" si="0"/>
        <v>23.59</v>
      </c>
      <c r="S6" s="16">
        <f t="shared" si="0"/>
        <v>8.97</v>
      </c>
      <c r="T6" s="16">
        <f t="shared" si="0"/>
        <v>4.91</v>
      </c>
      <c r="U6" s="16">
        <f t="shared" si="0"/>
        <v>3.72</v>
      </c>
      <c r="V6" s="16">
        <f t="shared" si="0"/>
        <v>3.2</v>
      </c>
      <c r="W6" s="16">
        <f t="shared" si="0"/>
        <v>15.46</v>
      </c>
      <c r="X6" s="16">
        <f t="shared" si="0"/>
        <v>0</v>
      </c>
      <c r="Y6" s="16">
        <f t="shared" si="0"/>
        <v>45.28</v>
      </c>
      <c r="Z6" s="54"/>
    </row>
    <row r="7" ht="27" customHeight="1" spans="1:26">
      <c r="A7" s="171" t="s">
        <v>116</v>
      </c>
      <c r="B7" s="171" t="s">
        <v>117</v>
      </c>
      <c r="C7" s="171" t="s">
        <v>118</v>
      </c>
      <c r="D7" s="89" t="s">
        <v>119</v>
      </c>
      <c r="E7" s="16">
        <f>SUM(F7:Y7)</f>
        <v>98.09</v>
      </c>
      <c r="F7" s="16">
        <f>7.02+3+1</f>
        <v>11.02</v>
      </c>
      <c r="G7" s="16">
        <f>5.5+2</f>
        <v>7.5</v>
      </c>
      <c r="H7" s="16">
        <v>1</v>
      </c>
      <c r="I7" s="16">
        <v>6.5</v>
      </c>
      <c r="J7" s="16">
        <v>2.2</v>
      </c>
      <c r="K7" s="16"/>
      <c r="L7" s="16"/>
      <c r="M7" s="16">
        <v>1.4</v>
      </c>
      <c r="N7" s="16">
        <v>2.6</v>
      </c>
      <c r="O7" s="16"/>
      <c r="P7" s="16">
        <v>12.3</v>
      </c>
      <c r="Q7" s="16">
        <v>1.74</v>
      </c>
      <c r="R7" s="16">
        <v>14.8</v>
      </c>
      <c r="S7" s="16">
        <v>5.21</v>
      </c>
      <c r="T7" s="16">
        <v>2</v>
      </c>
      <c r="U7" s="16">
        <v>1.42</v>
      </c>
      <c r="V7" s="17">
        <v>3.2</v>
      </c>
      <c r="W7" s="17">
        <f>11.88+1.98</f>
        <v>13.86</v>
      </c>
      <c r="X7" s="16"/>
      <c r="Y7" s="19">
        <v>11.34</v>
      </c>
      <c r="Z7" s="56"/>
    </row>
    <row r="8" ht="27" customHeight="1" spans="1:26">
      <c r="A8" s="88" t="s">
        <v>120</v>
      </c>
      <c r="B8" s="88" t="s">
        <v>121</v>
      </c>
      <c r="C8" s="88" t="s">
        <v>122</v>
      </c>
      <c r="D8" s="89" t="s">
        <v>123</v>
      </c>
      <c r="E8" s="16">
        <f t="shared" ref="E8:E14" si="1">SUM(F8:Y8)</f>
        <v>16.54</v>
      </c>
      <c r="F8" s="16">
        <v>3.5</v>
      </c>
      <c r="G8" s="16">
        <v>0.85</v>
      </c>
      <c r="H8" s="16"/>
      <c r="I8" s="16">
        <v>0.35</v>
      </c>
      <c r="J8" s="16">
        <v>0.15</v>
      </c>
      <c r="K8" s="16"/>
      <c r="L8" s="16"/>
      <c r="M8" s="16">
        <v>0.94</v>
      </c>
      <c r="N8" s="16"/>
      <c r="O8" s="16"/>
      <c r="P8" s="16">
        <v>2.25</v>
      </c>
      <c r="Q8" s="16">
        <v>1.28</v>
      </c>
      <c r="R8" s="16">
        <v>0.5</v>
      </c>
      <c r="S8" s="16"/>
      <c r="T8" s="16">
        <v>1.24</v>
      </c>
      <c r="U8" s="16">
        <v>0.3</v>
      </c>
      <c r="V8" s="17"/>
      <c r="W8" s="17">
        <v>1.6</v>
      </c>
      <c r="X8" s="16"/>
      <c r="Y8" s="19">
        <v>3.58</v>
      </c>
      <c r="Z8" s="56"/>
    </row>
    <row r="9" ht="27" customHeight="1" spans="1:26">
      <c r="A9" s="88" t="s">
        <v>124</v>
      </c>
      <c r="B9" s="88" t="s">
        <v>118</v>
      </c>
      <c r="C9" s="88" t="s">
        <v>118</v>
      </c>
      <c r="D9" s="89" t="s">
        <v>125</v>
      </c>
      <c r="E9" s="16">
        <f t="shared" si="1"/>
        <v>5.4</v>
      </c>
      <c r="F9" s="16">
        <v>1.75</v>
      </c>
      <c r="G9" s="16">
        <v>2.3</v>
      </c>
      <c r="H9" s="16"/>
      <c r="I9" s="16">
        <v>0.2</v>
      </c>
      <c r="J9" s="16"/>
      <c r="K9" s="16"/>
      <c r="L9" s="16"/>
      <c r="M9" s="16">
        <v>0.15</v>
      </c>
      <c r="N9" s="16"/>
      <c r="O9" s="16"/>
      <c r="P9" s="16"/>
      <c r="Q9" s="16"/>
      <c r="R9" s="16"/>
      <c r="S9" s="16"/>
      <c r="T9" s="16">
        <v>0.2</v>
      </c>
      <c r="U9" s="16">
        <v>0.25</v>
      </c>
      <c r="V9" s="17"/>
      <c r="W9" s="17"/>
      <c r="X9" s="16"/>
      <c r="Y9" s="19">
        <v>0.55</v>
      </c>
      <c r="Z9" s="56"/>
    </row>
    <row r="10" ht="27" customHeight="1" spans="1:26">
      <c r="A10" s="88" t="s">
        <v>126</v>
      </c>
      <c r="B10" s="88" t="s">
        <v>122</v>
      </c>
      <c r="C10" s="88" t="s">
        <v>118</v>
      </c>
      <c r="D10" s="89" t="s">
        <v>127</v>
      </c>
      <c r="E10" s="16">
        <f t="shared" si="1"/>
        <v>11.84</v>
      </c>
      <c r="F10" s="16">
        <v>2.96</v>
      </c>
      <c r="G10" s="16">
        <v>0.35</v>
      </c>
      <c r="H10" s="16"/>
      <c r="I10" s="16">
        <v>0.45</v>
      </c>
      <c r="J10" s="16"/>
      <c r="K10" s="16"/>
      <c r="L10" s="16"/>
      <c r="M10" s="16">
        <v>0.6</v>
      </c>
      <c r="N10" s="16">
        <v>3.27</v>
      </c>
      <c r="O10" s="16"/>
      <c r="P10" s="16">
        <v>1.5</v>
      </c>
      <c r="Q10" s="16"/>
      <c r="R10" s="16">
        <v>2.3</v>
      </c>
      <c r="S10" s="16"/>
      <c r="T10" s="16">
        <v>0.18</v>
      </c>
      <c r="U10" s="16">
        <v>0.23</v>
      </c>
      <c r="V10" s="17"/>
      <c r="W10" s="17"/>
      <c r="X10" s="16"/>
      <c r="Y10" s="19"/>
      <c r="Z10" s="56"/>
    </row>
    <row r="11" ht="27" customHeight="1" spans="1:26">
      <c r="A11" s="88" t="s">
        <v>128</v>
      </c>
      <c r="B11" s="88" t="s">
        <v>118</v>
      </c>
      <c r="C11" s="88" t="s">
        <v>129</v>
      </c>
      <c r="D11" s="89" t="s">
        <v>130</v>
      </c>
      <c r="E11" s="16">
        <f t="shared" si="1"/>
        <v>56.02</v>
      </c>
      <c r="F11" s="16">
        <f>4.05+1.15</f>
        <v>5.2</v>
      </c>
      <c r="G11" s="16">
        <f>0.45</f>
        <v>0.45</v>
      </c>
      <c r="H11" s="16"/>
      <c r="I11" s="16">
        <v>0.95</v>
      </c>
      <c r="J11" s="16"/>
      <c r="K11" s="16"/>
      <c r="L11" s="16"/>
      <c r="M11" s="16">
        <f>2.66+1.88</f>
        <v>4.54</v>
      </c>
      <c r="N11" s="16">
        <f>3.7+0.3</f>
        <v>4</v>
      </c>
      <c r="O11" s="16"/>
      <c r="P11" s="16">
        <f>5.2+2.65</f>
        <v>7.85</v>
      </c>
      <c r="Q11" s="16">
        <f>3.18+1.5</f>
        <v>4.68</v>
      </c>
      <c r="R11" s="16">
        <f>2.2+1.67</f>
        <v>3.87</v>
      </c>
      <c r="S11" s="16"/>
      <c r="T11" s="16">
        <f>0.56+0.31</f>
        <v>0.87</v>
      </c>
      <c r="U11" s="16">
        <f>0.69+0.31</f>
        <v>1</v>
      </c>
      <c r="V11" s="17"/>
      <c r="W11" s="17"/>
      <c r="X11" s="16"/>
      <c r="Y11" s="19">
        <f>17.9+4.71</f>
        <v>22.61</v>
      </c>
      <c r="Z11" s="56"/>
    </row>
    <row r="12" ht="27" customHeight="1" spans="1:26">
      <c r="A12" s="88" t="s">
        <v>128</v>
      </c>
      <c r="B12" s="88" t="s">
        <v>131</v>
      </c>
      <c r="C12" s="88" t="s">
        <v>129</v>
      </c>
      <c r="D12" s="89" t="s">
        <v>132</v>
      </c>
      <c r="E12" s="16">
        <f t="shared" si="1"/>
        <v>7.75</v>
      </c>
      <c r="F12" s="16">
        <v>1.82</v>
      </c>
      <c r="G12" s="16"/>
      <c r="H12" s="16"/>
      <c r="I12" s="16">
        <v>0.55</v>
      </c>
      <c r="J12" s="16"/>
      <c r="K12" s="16"/>
      <c r="L12" s="16"/>
      <c r="M12" s="16">
        <v>0.3</v>
      </c>
      <c r="N12" s="16"/>
      <c r="O12" s="16"/>
      <c r="P12" s="16"/>
      <c r="Q12" s="16"/>
      <c r="R12" s="16">
        <v>0.52</v>
      </c>
      <c r="S12" s="16">
        <v>2.5</v>
      </c>
      <c r="T12" s="16">
        <v>0.17</v>
      </c>
      <c r="U12" s="16">
        <v>0.21</v>
      </c>
      <c r="V12" s="17"/>
      <c r="W12" s="17"/>
      <c r="X12" s="16"/>
      <c r="Y12" s="19">
        <v>1.68</v>
      </c>
      <c r="Z12" s="56"/>
    </row>
    <row r="13" ht="27" customHeight="1" spans="1:26">
      <c r="A13" s="86" t="s">
        <v>128</v>
      </c>
      <c r="B13" s="86" t="s">
        <v>117</v>
      </c>
      <c r="C13" s="86" t="s">
        <v>129</v>
      </c>
      <c r="D13" s="87" t="s">
        <v>133</v>
      </c>
      <c r="E13" s="16">
        <f t="shared" si="1"/>
        <v>9.81</v>
      </c>
      <c r="F13" s="78">
        <v>2.59</v>
      </c>
      <c r="G13" s="78">
        <v>0.35</v>
      </c>
      <c r="H13" s="78"/>
      <c r="I13" s="78">
        <v>0.45</v>
      </c>
      <c r="J13" s="78"/>
      <c r="K13" s="78"/>
      <c r="L13" s="78"/>
      <c r="M13" s="78">
        <v>0.5</v>
      </c>
      <c r="N13" s="78"/>
      <c r="O13" s="78"/>
      <c r="P13" s="78">
        <v>0.65</v>
      </c>
      <c r="Q13" s="78"/>
      <c r="R13" s="78">
        <v>1</v>
      </c>
      <c r="S13" s="78">
        <v>1.26</v>
      </c>
      <c r="T13" s="78">
        <v>0.13</v>
      </c>
      <c r="U13" s="78">
        <v>0.16</v>
      </c>
      <c r="V13" s="78"/>
      <c r="W13" s="78"/>
      <c r="X13" s="78"/>
      <c r="Y13" s="78">
        <v>2.72</v>
      </c>
      <c r="Z13" s="56"/>
    </row>
    <row r="14" ht="27" customHeight="1" spans="1:26">
      <c r="A14" s="86" t="s">
        <v>134</v>
      </c>
      <c r="B14" s="86" t="s">
        <v>118</v>
      </c>
      <c r="C14" s="86" t="s">
        <v>135</v>
      </c>
      <c r="D14" s="87" t="s">
        <v>130</v>
      </c>
      <c r="E14" s="16">
        <f t="shared" si="1"/>
        <v>10.47</v>
      </c>
      <c r="F14" s="78">
        <v>1.45</v>
      </c>
      <c r="G14" s="78">
        <v>0.8</v>
      </c>
      <c r="H14" s="78"/>
      <c r="I14" s="78">
        <v>0.43</v>
      </c>
      <c r="J14" s="78"/>
      <c r="K14" s="78"/>
      <c r="L14" s="78"/>
      <c r="M14" s="78">
        <v>0.75</v>
      </c>
      <c r="N14" s="78"/>
      <c r="O14" s="78"/>
      <c r="P14" s="78">
        <v>1.87</v>
      </c>
      <c r="Q14" s="78">
        <v>1.5</v>
      </c>
      <c r="R14" s="78">
        <v>0.6</v>
      </c>
      <c r="S14" s="78"/>
      <c r="T14" s="78">
        <v>0.12</v>
      </c>
      <c r="U14" s="78">
        <v>0.15</v>
      </c>
      <c r="V14" s="78"/>
      <c r="W14" s="78"/>
      <c r="X14" s="78"/>
      <c r="Y14" s="78">
        <v>2.8</v>
      </c>
      <c r="Z14" s="56"/>
    </row>
    <row r="15" ht="27" customHeight="1" spans="1:26">
      <c r="A15" s="86"/>
      <c r="B15" s="86"/>
      <c r="C15" s="86"/>
      <c r="D15" s="87"/>
      <c r="E15" s="78"/>
      <c r="F15" s="78"/>
      <c r="G15" s="78"/>
      <c r="H15" s="78"/>
      <c r="I15" s="78"/>
      <c r="J15" s="78"/>
      <c r="K15" s="78"/>
      <c r="L15" s="78"/>
      <c r="M15" s="78"/>
      <c r="N15" s="78"/>
      <c r="O15" s="78"/>
      <c r="P15" s="78"/>
      <c r="Q15" s="78"/>
      <c r="R15" s="78"/>
      <c r="S15" s="78"/>
      <c r="T15" s="78"/>
      <c r="U15" s="78"/>
      <c r="V15" s="78"/>
      <c r="W15" s="78"/>
      <c r="X15" s="78"/>
      <c r="Y15" s="78"/>
      <c r="Z15" s="56"/>
    </row>
    <row r="16" ht="27" customHeight="1" spans="1:26">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ht="27" customHeight="1" spans="1:26">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ht="27" customHeight="1" spans="1:26">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ht="27" customHeight="1" spans="1:26">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ht="27" customHeight="1" spans="1:26">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ht="27" customHeight="1" spans="1:26">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ht="27" customHeight="1" spans="1:26">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ht="27" customHeight="1" spans="1:26">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ht="27" customHeight="1" spans="1:26">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sheetData>
  <mergeCells count="25">
    <mergeCell ref="X1:Y1"/>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527777777778" right="0.196527777777778" top="0.786805555555556" bottom="0.590277777777778" header="0" footer="0"/>
  <pageSetup paperSize="9" scale="6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showGridLines="0" showZeros="0" workbookViewId="0">
      <selection activeCell="A7" sqref="A7:D14"/>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217</v>
      </c>
      <c r="B1" s="114"/>
      <c r="C1" s="114"/>
      <c r="D1" s="115"/>
      <c r="E1" s="134"/>
      <c r="F1" s="134"/>
      <c r="G1" s="134"/>
      <c r="H1" s="134"/>
      <c r="I1" s="134"/>
      <c r="J1" s="134"/>
      <c r="K1" s="134"/>
      <c r="L1" s="134"/>
      <c r="M1" s="134"/>
      <c r="N1" s="134"/>
      <c r="O1" s="134"/>
      <c r="P1" s="140"/>
      <c r="Q1" s="140"/>
      <c r="R1" s="56"/>
    </row>
    <row r="2" ht="22.5" customHeight="1" spans="1:18">
      <c r="A2" s="138" t="s">
        <v>218</v>
      </c>
      <c r="B2" s="138"/>
      <c r="C2" s="138"/>
      <c r="D2" s="138"/>
      <c r="E2" s="138"/>
      <c r="F2" s="138"/>
      <c r="G2" s="138"/>
      <c r="H2" s="138"/>
      <c r="I2" s="138"/>
      <c r="J2" s="138"/>
      <c r="K2" s="138"/>
      <c r="L2" s="138"/>
      <c r="M2" s="138"/>
      <c r="N2" s="138"/>
      <c r="O2" s="138"/>
      <c r="P2" s="138"/>
      <c r="Q2" s="138"/>
      <c r="R2" s="56"/>
    </row>
    <row r="3" ht="22.5" customHeight="1" spans="1:18">
      <c r="A3" s="116" t="s">
        <v>2</v>
      </c>
      <c r="B3" s="117"/>
      <c r="C3" s="117"/>
      <c r="D3" s="117"/>
      <c r="E3" s="117"/>
      <c r="F3" s="117"/>
      <c r="G3" s="117"/>
      <c r="H3" s="117"/>
      <c r="I3" s="134"/>
      <c r="J3" s="134"/>
      <c r="K3" s="134"/>
      <c r="L3" s="134"/>
      <c r="M3" s="134"/>
      <c r="N3" s="134"/>
      <c r="O3" s="134"/>
      <c r="P3" s="146" t="s">
        <v>84</v>
      </c>
      <c r="Q3" s="146"/>
      <c r="R3" s="56"/>
    </row>
    <row r="4" ht="22.5" customHeight="1" spans="1:18">
      <c r="A4" s="139" t="s">
        <v>143</v>
      </c>
      <c r="B4" s="139"/>
      <c r="C4" s="139"/>
      <c r="D4" s="9" t="s">
        <v>159</v>
      </c>
      <c r="E4" s="119" t="s">
        <v>86</v>
      </c>
      <c r="F4" s="119" t="s">
        <v>162</v>
      </c>
      <c r="G4" s="119"/>
      <c r="H4" s="119"/>
      <c r="I4" s="119"/>
      <c r="J4" s="119"/>
      <c r="K4" s="119"/>
      <c r="L4" s="119"/>
      <c r="M4" s="119"/>
      <c r="N4" s="119"/>
      <c r="O4" s="177" t="s">
        <v>165</v>
      </c>
      <c r="P4" s="142"/>
      <c r="Q4" s="178"/>
      <c r="R4" s="54"/>
    </row>
    <row r="5" ht="39" customHeight="1" spans="1:18">
      <c r="A5" s="67" t="s">
        <v>113</v>
      </c>
      <c r="B5" s="67" t="s">
        <v>114</v>
      </c>
      <c r="C5" s="67" t="s">
        <v>115</v>
      </c>
      <c r="D5" s="9"/>
      <c r="E5" s="119"/>
      <c r="F5" s="67" t="s">
        <v>105</v>
      </c>
      <c r="G5" s="67" t="s">
        <v>219</v>
      </c>
      <c r="H5" s="67" t="s">
        <v>207</v>
      </c>
      <c r="I5" s="67" t="s">
        <v>208</v>
      </c>
      <c r="J5" s="67" t="s">
        <v>220</v>
      </c>
      <c r="K5" s="67" t="s">
        <v>209</v>
      </c>
      <c r="L5" s="67" t="s">
        <v>213</v>
      </c>
      <c r="M5" s="67" t="s">
        <v>205</v>
      </c>
      <c r="N5" s="67" t="s">
        <v>216</v>
      </c>
      <c r="O5" s="108" t="s">
        <v>105</v>
      </c>
      <c r="P5" s="67" t="s">
        <v>221</v>
      </c>
      <c r="Q5" s="67" t="s">
        <v>193</v>
      </c>
      <c r="R5" s="54"/>
    </row>
    <row r="6" s="1" customFormat="1" ht="27" customHeight="1" spans="1:18">
      <c r="A6" s="86"/>
      <c r="B6" s="86"/>
      <c r="C6" s="86"/>
      <c r="D6" s="87" t="s">
        <v>105</v>
      </c>
      <c r="E6" s="16">
        <v>215.92</v>
      </c>
      <c r="F6" s="16">
        <v>215.92</v>
      </c>
      <c r="G6" s="16">
        <f>F6-H6-I6-J6-K6-L6-M6-N6</f>
        <v>73.7000000000001</v>
      </c>
      <c r="H6" s="16">
        <f t="shared" ref="H6:N6" si="0">SUM(H7:H14)</f>
        <v>26.42</v>
      </c>
      <c r="I6" s="16">
        <f t="shared" si="0"/>
        <v>9.2</v>
      </c>
      <c r="J6" s="16">
        <f t="shared" si="0"/>
        <v>9.2</v>
      </c>
      <c r="K6" s="16">
        <f t="shared" si="0"/>
        <v>23.59</v>
      </c>
      <c r="L6" s="16">
        <f t="shared" si="0"/>
        <v>3.2</v>
      </c>
      <c r="M6" s="16">
        <f t="shared" si="0"/>
        <v>9.87</v>
      </c>
      <c r="N6" s="16">
        <f t="shared" si="0"/>
        <v>60.74</v>
      </c>
      <c r="O6" s="16"/>
      <c r="P6" s="16"/>
      <c r="Q6" s="16"/>
      <c r="R6" s="54"/>
    </row>
    <row r="7" ht="27" customHeight="1" spans="1:18">
      <c r="A7" s="171" t="s">
        <v>116</v>
      </c>
      <c r="B7" s="171" t="s">
        <v>117</v>
      </c>
      <c r="C7" s="171" t="s">
        <v>118</v>
      </c>
      <c r="D7" s="89" t="s">
        <v>119</v>
      </c>
      <c r="E7" s="16">
        <v>98.09</v>
      </c>
      <c r="F7" s="16">
        <v>98.09</v>
      </c>
      <c r="G7" s="16">
        <f t="shared" ref="G7:G14" si="1">F7-H7-I7-J7-K7-L7-M7-N7</f>
        <v>36.51</v>
      </c>
      <c r="H7" s="16">
        <v>12.3</v>
      </c>
      <c r="I7" s="16">
        <v>1.74</v>
      </c>
      <c r="J7" s="16">
        <v>1.74</v>
      </c>
      <c r="K7" s="16">
        <v>14.8</v>
      </c>
      <c r="L7" s="17">
        <v>3.2</v>
      </c>
      <c r="M7" s="16">
        <v>2.6</v>
      </c>
      <c r="N7" s="19">
        <f>13.86+11.34</f>
        <v>25.2</v>
      </c>
      <c r="O7" s="16"/>
      <c r="P7" s="16"/>
      <c r="Q7" s="16"/>
      <c r="R7" s="56"/>
    </row>
    <row r="8" ht="27" customHeight="1" spans="1:18">
      <c r="A8" s="88" t="s">
        <v>120</v>
      </c>
      <c r="B8" s="88" t="s">
        <v>121</v>
      </c>
      <c r="C8" s="88" t="s">
        <v>122</v>
      </c>
      <c r="D8" s="89" t="s">
        <v>123</v>
      </c>
      <c r="E8" s="16">
        <v>16.54</v>
      </c>
      <c r="F8" s="16">
        <v>16.54</v>
      </c>
      <c r="G8" s="16">
        <f t="shared" si="1"/>
        <v>6.05</v>
      </c>
      <c r="H8" s="16">
        <v>2.25</v>
      </c>
      <c r="I8" s="16">
        <v>1.28</v>
      </c>
      <c r="J8" s="16">
        <v>1.28</v>
      </c>
      <c r="K8" s="16">
        <v>0.5</v>
      </c>
      <c r="L8" s="17"/>
      <c r="M8" s="16"/>
      <c r="N8" s="19">
        <f>1.6+3.58</f>
        <v>5.18</v>
      </c>
      <c r="O8" s="16"/>
      <c r="P8" s="16"/>
      <c r="Q8" s="16"/>
      <c r="R8" s="56"/>
    </row>
    <row r="9" ht="27" customHeight="1" spans="1:18">
      <c r="A9" s="88" t="s">
        <v>124</v>
      </c>
      <c r="B9" s="88" t="s">
        <v>118</v>
      </c>
      <c r="C9" s="88" t="s">
        <v>118</v>
      </c>
      <c r="D9" s="89" t="s">
        <v>125</v>
      </c>
      <c r="E9" s="16">
        <v>5.4</v>
      </c>
      <c r="F9" s="16">
        <v>5.4</v>
      </c>
      <c r="G9" s="16">
        <f t="shared" si="1"/>
        <v>4.85</v>
      </c>
      <c r="H9" s="16"/>
      <c r="I9" s="16"/>
      <c r="J9" s="16"/>
      <c r="K9" s="16"/>
      <c r="L9" s="17"/>
      <c r="M9" s="16"/>
      <c r="N9" s="19">
        <v>0.55</v>
      </c>
      <c r="O9" s="16"/>
      <c r="P9" s="16"/>
      <c r="Q9" s="16"/>
      <c r="R9" s="56"/>
    </row>
    <row r="10" ht="27" customHeight="1" spans="1:18">
      <c r="A10" s="88" t="s">
        <v>126</v>
      </c>
      <c r="B10" s="88" t="s">
        <v>122</v>
      </c>
      <c r="C10" s="88" t="s">
        <v>118</v>
      </c>
      <c r="D10" s="89" t="s">
        <v>127</v>
      </c>
      <c r="E10" s="16">
        <v>11.84</v>
      </c>
      <c r="F10" s="16">
        <v>11.84</v>
      </c>
      <c r="G10" s="16">
        <f t="shared" si="1"/>
        <v>4.77</v>
      </c>
      <c r="H10" s="16">
        <v>1.5</v>
      </c>
      <c r="I10" s="16"/>
      <c r="J10" s="16"/>
      <c r="K10" s="16">
        <v>2.3</v>
      </c>
      <c r="L10" s="17"/>
      <c r="M10" s="16">
        <v>3.27</v>
      </c>
      <c r="N10" s="19"/>
      <c r="O10" s="16"/>
      <c r="P10" s="16"/>
      <c r="Q10" s="16"/>
      <c r="R10" s="56"/>
    </row>
    <row r="11" ht="27" customHeight="1" spans="1:18">
      <c r="A11" s="88" t="s">
        <v>128</v>
      </c>
      <c r="B11" s="88" t="s">
        <v>118</v>
      </c>
      <c r="C11" s="88" t="s">
        <v>129</v>
      </c>
      <c r="D11" s="89" t="s">
        <v>130</v>
      </c>
      <c r="E11" s="16">
        <v>56.02</v>
      </c>
      <c r="F11" s="16">
        <v>56.02</v>
      </c>
      <c r="G11" s="16">
        <f t="shared" si="1"/>
        <v>8.33000000000001</v>
      </c>
      <c r="H11" s="16">
        <f>5.2+2.65</f>
        <v>7.85</v>
      </c>
      <c r="I11" s="16">
        <f>3.18+1.5</f>
        <v>4.68</v>
      </c>
      <c r="J11" s="16">
        <f>3.18+1.5</f>
        <v>4.68</v>
      </c>
      <c r="K11" s="16">
        <f>2.2+1.67</f>
        <v>3.87</v>
      </c>
      <c r="L11" s="17"/>
      <c r="M11" s="16">
        <f>3.7+0.3</f>
        <v>4</v>
      </c>
      <c r="N11" s="19">
        <f>17.9+4.71</f>
        <v>22.61</v>
      </c>
      <c r="O11" s="16"/>
      <c r="P11" s="16"/>
      <c r="Q11" s="16"/>
      <c r="R11" s="56"/>
    </row>
    <row r="12" ht="27" customHeight="1" spans="1:18">
      <c r="A12" s="88" t="s">
        <v>128</v>
      </c>
      <c r="B12" s="88" t="s">
        <v>131</v>
      </c>
      <c r="C12" s="88" t="s">
        <v>129</v>
      </c>
      <c r="D12" s="89" t="s">
        <v>132</v>
      </c>
      <c r="E12" s="16">
        <v>7.75</v>
      </c>
      <c r="F12" s="16">
        <v>7.75</v>
      </c>
      <c r="G12" s="16">
        <f t="shared" si="1"/>
        <v>5.55</v>
      </c>
      <c r="H12" s="16"/>
      <c r="I12" s="16"/>
      <c r="J12" s="16"/>
      <c r="K12" s="16">
        <v>0.52</v>
      </c>
      <c r="L12" s="17"/>
      <c r="M12" s="16"/>
      <c r="N12" s="19">
        <v>1.68</v>
      </c>
      <c r="O12" s="16"/>
      <c r="P12" s="16"/>
      <c r="Q12" s="16"/>
      <c r="R12" s="56"/>
    </row>
    <row r="13" ht="27" customHeight="1" spans="1:18">
      <c r="A13" s="88" t="s">
        <v>128</v>
      </c>
      <c r="B13" s="88" t="s">
        <v>117</v>
      </c>
      <c r="C13" s="88" t="s">
        <v>129</v>
      </c>
      <c r="D13" s="89" t="s">
        <v>133</v>
      </c>
      <c r="E13" s="16">
        <v>9.81</v>
      </c>
      <c r="F13" s="16">
        <v>9.81</v>
      </c>
      <c r="G13" s="16">
        <f t="shared" si="1"/>
        <v>5.44</v>
      </c>
      <c r="H13" s="78">
        <v>0.65</v>
      </c>
      <c r="I13" s="78"/>
      <c r="J13" s="78"/>
      <c r="K13" s="78">
        <v>1</v>
      </c>
      <c r="L13" s="78"/>
      <c r="M13" s="78"/>
      <c r="N13" s="78">
        <v>2.72</v>
      </c>
      <c r="O13" s="16"/>
      <c r="P13" s="16"/>
      <c r="Q13" s="16"/>
      <c r="R13" s="56"/>
    </row>
    <row r="14" ht="27" customHeight="1" spans="1:18">
      <c r="A14" s="88" t="s">
        <v>134</v>
      </c>
      <c r="B14" s="88" t="s">
        <v>118</v>
      </c>
      <c r="C14" s="88" t="s">
        <v>135</v>
      </c>
      <c r="D14" s="89" t="s">
        <v>130</v>
      </c>
      <c r="E14" s="16">
        <v>10.47</v>
      </c>
      <c r="F14" s="16">
        <v>10.47</v>
      </c>
      <c r="G14" s="16">
        <f t="shared" si="1"/>
        <v>2.2</v>
      </c>
      <c r="H14" s="78">
        <v>1.87</v>
      </c>
      <c r="I14" s="78">
        <v>1.5</v>
      </c>
      <c r="J14" s="78">
        <v>1.5</v>
      </c>
      <c r="K14" s="78">
        <v>0.6</v>
      </c>
      <c r="L14" s="78"/>
      <c r="M14" s="78"/>
      <c r="N14" s="78">
        <v>2.8</v>
      </c>
      <c r="O14" s="16"/>
      <c r="P14" s="16"/>
      <c r="Q14" s="16"/>
      <c r="R14" s="56"/>
    </row>
    <row r="15" ht="27" customHeight="1" spans="1:18">
      <c r="A15" s="56"/>
      <c r="B15" s="56"/>
      <c r="C15" s="56"/>
      <c r="D15" s="56"/>
      <c r="E15" s="56"/>
      <c r="F15" s="56"/>
      <c r="G15" s="56"/>
      <c r="H15" s="56"/>
      <c r="I15" s="56"/>
      <c r="J15" s="56"/>
      <c r="K15" s="56"/>
      <c r="L15" s="56"/>
      <c r="M15" s="56"/>
      <c r="N15" s="56"/>
      <c r="O15" s="56"/>
      <c r="P15" s="56"/>
      <c r="Q15" s="56"/>
      <c r="R15" s="56"/>
    </row>
    <row r="16" ht="27" customHeight="1" spans="1:18">
      <c r="A16" s="56"/>
      <c r="B16" s="56"/>
      <c r="C16" s="56"/>
      <c r="D16" s="56"/>
      <c r="E16" s="56"/>
      <c r="F16" s="56"/>
      <c r="G16" s="56"/>
      <c r="H16" s="56"/>
      <c r="I16" s="56"/>
      <c r="J16" s="56"/>
      <c r="K16" s="56"/>
      <c r="L16" s="56"/>
      <c r="M16" s="56"/>
      <c r="N16" s="56"/>
      <c r="O16" s="56"/>
      <c r="P16" s="56"/>
      <c r="Q16" s="56"/>
      <c r="R16" s="56"/>
    </row>
    <row r="17" ht="27" customHeight="1" spans="1:18">
      <c r="A17" s="56"/>
      <c r="B17" s="56"/>
      <c r="C17" s="56"/>
      <c r="D17" s="56"/>
      <c r="E17" s="56"/>
      <c r="F17" s="56"/>
      <c r="G17" s="56"/>
      <c r="H17" s="56"/>
      <c r="I17" s="56"/>
      <c r="J17" s="56"/>
      <c r="K17" s="56"/>
      <c r="L17" s="56"/>
      <c r="M17" s="56"/>
      <c r="N17" s="56"/>
      <c r="O17" s="56"/>
      <c r="P17" s="56"/>
      <c r="Q17" s="56"/>
      <c r="R17" s="56"/>
    </row>
    <row r="18" ht="27" customHeight="1" spans="1:18">
      <c r="A18" s="56"/>
      <c r="B18" s="56"/>
      <c r="C18" s="56"/>
      <c r="D18" s="56"/>
      <c r="E18" s="56"/>
      <c r="F18" s="56"/>
      <c r="G18" s="56"/>
      <c r="H18" s="56"/>
      <c r="I18" s="56"/>
      <c r="J18" s="56"/>
      <c r="K18" s="56"/>
      <c r="L18" s="56"/>
      <c r="M18" s="56"/>
      <c r="N18" s="56"/>
      <c r="O18" s="56"/>
      <c r="P18" s="56"/>
      <c r="Q18" s="56"/>
      <c r="R18" s="56"/>
    </row>
    <row r="19" ht="27" customHeight="1" spans="1:18">
      <c r="A19" s="56"/>
      <c r="B19" s="56"/>
      <c r="C19" s="56"/>
      <c r="D19" s="56"/>
      <c r="E19" s="56"/>
      <c r="F19" s="56"/>
      <c r="G19" s="56"/>
      <c r="H19" s="56"/>
      <c r="I19" s="56"/>
      <c r="J19" s="56"/>
      <c r="K19" s="56"/>
      <c r="L19" s="56"/>
      <c r="M19" s="56"/>
      <c r="N19" s="56"/>
      <c r="O19" s="56"/>
      <c r="P19" s="56"/>
      <c r="Q19" s="56"/>
      <c r="R19" s="56"/>
    </row>
    <row r="20" ht="27" customHeight="1" spans="1:18">
      <c r="A20" s="56"/>
      <c r="B20" s="56"/>
      <c r="C20" s="56"/>
      <c r="D20" s="56"/>
      <c r="E20" s="56"/>
      <c r="F20" s="56"/>
      <c r="G20" s="56"/>
      <c r="H20" s="56"/>
      <c r="I20" s="56"/>
      <c r="J20" s="56"/>
      <c r="K20" s="56"/>
      <c r="L20" s="56"/>
      <c r="M20" s="56"/>
      <c r="N20" s="56"/>
      <c r="O20" s="56"/>
      <c r="P20" s="56"/>
      <c r="Q20" s="56"/>
      <c r="R20" s="56"/>
    </row>
    <row r="21" ht="27" customHeight="1" spans="1:18">
      <c r="A21" s="56"/>
      <c r="B21" s="56"/>
      <c r="C21" s="56"/>
      <c r="D21" s="56"/>
      <c r="E21" s="56"/>
      <c r="F21" s="56"/>
      <c r="G21" s="56"/>
      <c r="H21" s="56"/>
      <c r="I21" s="56"/>
      <c r="J21" s="56"/>
      <c r="K21" s="56"/>
      <c r="L21" s="56"/>
      <c r="M21" s="56"/>
      <c r="N21" s="56"/>
      <c r="O21" s="56"/>
      <c r="P21" s="56"/>
      <c r="Q21" s="56"/>
      <c r="R21" s="56"/>
    </row>
    <row r="22" ht="27" customHeight="1" spans="1:18">
      <c r="A22" s="56"/>
      <c r="B22" s="56"/>
      <c r="C22" s="56"/>
      <c r="D22" s="56"/>
      <c r="E22" s="56"/>
      <c r="F22" s="56"/>
      <c r="G22" s="56"/>
      <c r="H22" s="56"/>
      <c r="I22" s="56"/>
      <c r="J22" s="56"/>
      <c r="K22" s="56"/>
      <c r="L22" s="56"/>
      <c r="M22" s="56"/>
      <c r="N22" s="56"/>
      <c r="O22" s="56"/>
      <c r="P22" s="56"/>
      <c r="Q22" s="56"/>
      <c r="R22" s="56"/>
    </row>
    <row r="23" ht="27" customHeight="1" spans="1:18">
      <c r="A23" s="56"/>
      <c r="B23" s="56"/>
      <c r="C23" s="56"/>
      <c r="D23" s="56"/>
      <c r="E23" s="56"/>
      <c r="F23" s="56"/>
      <c r="G23" s="56"/>
      <c r="H23" s="56"/>
      <c r="I23" s="56"/>
      <c r="J23" s="56"/>
      <c r="K23" s="56"/>
      <c r="L23" s="56"/>
      <c r="M23" s="56"/>
      <c r="N23" s="56"/>
      <c r="O23" s="56"/>
      <c r="P23" s="56"/>
      <c r="Q23" s="56"/>
      <c r="R23" s="56"/>
    </row>
    <row r="24" ht="27" customHeight="1" spans="1:18">
      <c r="A24" s="56"/>
      <c r="B24" s="56"/>
      <c r="C24" s="56"/>
      <c r="D24" s="56"/>
      <c r="E24" s="56"/>
      <c r="F24" s="56"/>
      <c r="G24" s="56"/>
      <c r="H24" s="56"/>
      <c r="I24" s="56"/>
      <c r="J24" s="56"/>
      <c r="K24" s="56"/>
      <c r="L24" s="56"/>
      <c r="M24" s="56"/>
      <c r="N24" s="56"/>
      <c r="O24" s="56"/>
      <c r="P24" s="56"/>
      <c r="Q24" s="56"/>
      <c r="R24" s="56"/>
    </row>
    <row r="25" ht="27" customHeight="1" spans="1:18">
      <c r="A25" s="56"/>
      <c r="B25" s="56"/>
      <c r="C25" s="56"/>
      <c r="D25" s="56"/>
      <c r="E25" s="56"/>
      <c r="F25" s="56"/>
      <c r="G25" s="56"/>
      <c r="H25" s="56"/>
      <c r="I25" s="56"/>
      <c r="J25" s="56"/>
      <c r="K25" s="56"/>
      <c r="L25" s="56"/>
      <c r="M25" s="56"/>
      <c r="N25" s="56"/>
      <c r="O25" s="56"/>
      <c r="P25" s="56"/>
      <c r="Q25" s="56"/>
      <c r="R25" s="56"/>
    </row>
  </sheetData>
  <mergeCells count="7">
    <mergeCell ref="P1:Q1"/>
    <mergeCell ref="A3:H3"/>
    <mergeCell ref="P3:Q3"/>
    <mergeCell ref="F4:N4"/>
    <mergeCell ref="O4:Q4"/>
    <mergeCell ref="D4:D5"/>
    <mergeCell ref="E4:E5"/>
  </mergeCells>
  <printOptions horizontalCentered="1"/>
  <pageMargins left="0.196527777777778" right="0.196527777777778" top="0.786805555555556" bottom="0.590277777777778" header="0" footer="0"/>
  <pageSetup paperSize="9" scale="8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乡财</dc:creator>
  <cp:lastModifiedBy>lenovo</cp:lastModifiedBy>
  <dcterms:created xsi:type="dcterms:W3CDTF">2018-04-11T03:47:00Z</dcterms:created>
  <cp:lastPrinted>2018-04-02T06:37:00Z</cp:lastPrinted>
  <dcterms:modified xsi:type="dcterms:W3CDTF">2021-05-13T08:45:43Z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657424</vt:i4>
  </property>
  <property fmtid="{D5CDD505-2E9C-101B-9397-08002B2CF9AE}" pid="3" name="KSOProductBuildVer">
    <vt:lpwstr>2052-11.1.0.10463</vt:lpwstr>
  </property>
  <property fmtid="{D5CDD505-2E9C-101B-9397-08002B2CF9AE}" pid="4" name="ICV">
    <vt:lpwstr>36B29270A1C94B5D8809005A073E25AA</vt:lpwstr>
  </property>
</Properties>
</file>